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3040" windowHeight="90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Položky!$A$1:$G$70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1"/>
  <c r="D15"/>
  <c r="BE69" i="3"/>
  <c r="BD69"/>
  <c r="BC69"/>
  <c r="BB69"/>
  <c r="G69"/>
  <c r="BA69" s="1"/>
  <c r="BE68"/>
  <c r="BD68"/>
  <c r="BC68"/>
  <c r="BB68"/>
  <c r="BA68"/>
  <c r="G68"/>
  <c r="BE67"/>
  <c r="BD67"/>
  <c r="BC67"/>
  <c r="BB67"/>
  <c r="G67"/>
  <c r="BA67" s="1"/>
  <c r="BE66"/>
  <c r="BD66"/>
  <c r="BC66"/>
  <c r="BB66"/>
  <c r="BA66"/>
  <c r="G66"/>
  <c r="BE65"/>
  <c r="BE70" s="1"/>
  <c r="I17" i="2" s="1"/>
  <c r="BD65" i="3"/>
  <c r="BD70" s="1"/>
  <c r="H17" i="2" s="1"/>
  <c r="BC65" i="3"/>
  <c r="BB65"/>
  <c r="G65"/>
  <c r="BA65" s="1"/>
  <c r="BA70" s="1"/>
  <c r="E17" i="2" s="1"/>
  <c r="BE64" i="3"/>
  <c r="BD64"/>
  <c r="BC64"/>
  <c r="BB64"/>
  <c r="BB70" s="1"/>
  <c r="F17" i="2" s="1"/>
  <c r="BA64" i="3"/>
  <c r="G64"/>
  <c r="B17" i="2"/>
  <c r="A17"/>
  <c r="BC70" i="3"/>
  <c r="G17" i="2" s="1"/>
  <c r="C70" i="3"/>
  <c r="BE61"/>
  <c r="BE62" s="1"/>
  <c r="I16" i="2" s="1"/>
  <c r="BC61" i="3"/>
  <c r="BB61"/>
  <c r="BB62" s="1"/>
  <c r="F16" i="2" s="1"/>
  <c r="BA61" i="3"/>
  <c r="BA62" s="1"/>
  <c r="E16" i="2" s="1"/>
  <c r="G61" i="3"/>
  <c r="BD61" s="1"/>
  <c r="BD62" s="1"/>
  <c r="H16" i="2" s="1"/>
  <c r="B16"/>
  <c r="A16"/>
  <c r="BC62" i="3"/>
  <c r="G16" i="2" s="1"/>
  <c r="G62" i="3"/>
  <c r="C62"/>
  <c r="BE58"/>
  <c r="BE59" s="1"/>
  <c r="I15" i="2" s="1"/>
  <c r="BD58" i="3"/>
  <c r="BC58"/>
  <c r="BB58"/>
  <c r="BB59" s="1"/>
  <c r="F15" i="2" s="1"/>
  <c r="BA58" i="3"/>
  <c r="BA59" s="1"/>
  <c r="E15" i="2" s="1"/>
  <c r="G58" i="3"/>
  <c r="H15" i="2"/>
  <c r="B15"/>
  <c r="A15"/>
  <c r="BD59" i="3"/>
  <c r="BC59"/>
  <c r="G15" i="2" s="1"/>
  <c r="G59" i="3"/>
  <c r="C59"/>
  <c r="BE55"/>
  <c r="BE56" s="1"/>
  <c r="I14" i="2" s="1"/>
  <c r="BD55" i="3"/>
  <c r="BC55"/>
  <c r="BB55"/>
  <c r="BB56" s="1"/>
  <c r="F14" i="2" s="1"/>
  <c r="BA55" i="3"/>
  <c r="BA56" s="1"/>
  <c r="E14" i="2" s="1"/>
  <c r="G55" i="3"/>
  <c r="H14" i="2"/>
  <c r="B14"/>
  <c r="A14"/>
  <c r="BD56" i="3"/>
  <c r="BC56"/>
  <c r="G14" i="2" s="1"/>
  <c r="G56" i="3"/>
  <c r="C56"/>
  <c r="BE43"/>
  <c r="BD43"/>
  <c r="BC43"/>
  <c r="BB43"/>
  <c r="BB53" s="1"/>
  <c r="F13" i="2" s="1"/>
  <c r="BA43" i="3"/>
  <c r="G43"/>
  <c r="BE41"/>
  <c r="BD41"/>
  <c r="BD53" s="1"/>
  <c r="H13" i="2" s="1"/>
  <c r="BC41" i="3"/>
  <c r="BC53" s="1"/>
  <c r="G13" i="2" s="1"/>
  <c r="BB41" i="3"/>
  <c r="G41"/>
  <c r="G53" s="1"/>
  <c r="B13" i="2"/>
  <c r="A13"/>
  <c r="BE53" i="3"/>
  <c r="I13" i="2" s="1"/>
  <c r="C53" i="3"/>
  <c r="BE37"/>
  <c r="BD37"/>
  <c r="BD39" s="1"/>
  <c r="H12" i="2" s="1"/>
  <c r="BC37" i="3"/>
  <c r="BB37"/>
  <c r="G37"/>
  <c r="G39" s="1"/>
  <c r="G12" i="2"/>
  <c r="F12"/>
  <c r="B12"/>
  <c r="A12"/>
  <c r="BE39" i="3"/>
  <c r="I12" i="2" s="1"/>
  <c r="BC39" i="3"/>
  <c r="BB39"/>
  <c r="C39"/>
  <c r="BE31"/>
  <c r="BD31"/>
  <c r="BD35" s="1"/>
  <c r="H11" i="2" s="1"/>
  <c r="BC31" i="3"/>
  <c r="BB31"/>
  <c r="G31"/>
  <c r="G35" s="1"/>
  <c r="G11" i="2"/>
  <c r="F11"/>
  <c r="B11"/>
  <c r="A11"/>
  <c r="BE35" i="3"/>
  <c r="I11" i="2" s="1"/>
  <c r="BC35" i="3"/>
  <c r="BB35"/>
  <c r="C35"/>
  <c r="BE28"/>
  <c r="BD28"/>
  <c r="BD29" s="1"/>
  <c r="H10" i="2" s="1"/>
  <c r="BC28" i="3"/>
  <c r="BB28"/>
  <c r="G28"/>
  <c r="G29" s="1"/>
  <c r="G10" i="2"/>
  <c r="F10"/>
  <c r="B10"/>
  <c r="A10"/>
  <c r="BE29" i="3"/>
  <c r="I10" i="2" s="1"/>
  <c r="BC29" i="3"/>
  <c r="BB29"/>
  <c r="C29"/>
  <c r="BE25"/>
  <c r="BD25"/>
  <c r="BD26" s="1"/>
  <c r="H9" i="2" s="1"/>
  <c r="BC25" i="3"/>
  <c r="BB25"/>
  <c r="G25"/>
  <c r="G26" s="1"/>
  <c r="G9" i="2"/>
  <c r="F9"/>
  <c r="B9"/>
  <c r="A9"/>
  <c r="BE26" i="3"/>
  <c r="I9" i="2" s="1"/>
  <c r="BC26" i="3"/>
  <c r="BB26"/>
  <c r="C26"/>
  <c r="BE21"/>
  <c r="BD21"/>
  <c r="BC21"/>
  <c r="BB21"/>
  <c r="G21"/>
  <c r="BA21" s="1"/>
  <c r="BE20"/>
  <c r="BD20"/>
  <c r="BC20"/>
  <c r="BB20"/>
  <c r="G20"/>
  <c r="BA20" s="1"/>
  <c r="BE14"/>
  <c r="BD14"/>
  <c r="BC14"/>
  <c r="BB14"/>
  <c r="G14"/>
  <c r="BA14" s="1"/>
  <c r="BE13"/>
  <c r="BD13"/>
  <c r="BC13"/>
  <c r="BC23" s="1"/>
  <c r="G8" i="2" s="1"/>
  <c r="G18" s="1"/>
  <c r="C18" i="1" s="1"/>
  <c r="BB13" i="3"/>
  <c r="BB23" s="1"/>
  <c r="F8" i="2" s="1"/>
  <c r="G13" i="3"/>
  <c r="BA13" s="1"/>
  <c r="BE12"/>
  <c r="BD12"/>
  <c r="BD23" s="1"/>
  <c r="H8" i="2" s="1"/>
  <c r="BC12" i="3"/>
  <c r="BB12"/>
  <c r="G12"/>
  <c r="G23" s="1"/>
  <c r="B8" i="2"/>
  <c r="A8"/>
  <c r="BE23" i="3"/>
  <c r="I8" i="2" s="1"/>
  <c r="C23" i="3"/>
  <c r="BE8"/>
  <c r="BD8"/>
  <c r="BD10" s="1"/>
  <c r="H7" i="2" s="1"/>
  <c r="BC8" i="3"/>
  <c r="BB8"/>
  <c r="G8"/>
  <c r="G10" s="1"/>
  <c r="G7" i="2"/>
  <c r="F7"/>
  <c r="B7"/>
  <c r="A7"/>
  <c r="BE10" i="3"/>
  <c r="I7" i="2" s="1"/>
  <c r="BC10" i="3"/>
  <c r="BB10"/>
  <c r="C10"/>
  <c r="E4"/>
  <c r="C4"/>
  <c r="F3"/>
  <c r="C3"/>
  <c r="C2" i="2"/>
  <c r="C1"/>
  <c r="C33" i="1"/>
  <c r="F33" s="1"/>
  <c r="C31"/>
  <c r="C9"/>
  <c r="G7"/>
  <c r="D2"/>
  <c r="C2"/>
  <c r="F18" i="2" l="1"/>
  <c r="C16" i="1" s="1"/>
  <c r="I18" i="2"/>
  <c r="C21" i="1" s="1"/>
  <c r="H18" i="2"/>
  <c r="C17" i="1" s="1"/>
  <c r="BA25" i="3"/>
  <c r="BA26" s="1"/>
  <c r="E9" i="2" s="1"/>
  <c r="BA28" i="3"/>
  <c r="BA29" s="1"/>
  <c r="E10" i="2" s="1"/>
  <c r="BA31" i="3"/>
  <c r="BA35" s="1"/>
  <c r="E11" i="2" s="1"/>
  <c r="BA37" i="3"/>
  <c r="BA39" s="1"/>
  <c r="E12" i="2" s="1"/>
  <c r="BA41" i="3"/>
  <c r="BA53" s="1"/>
  <c r="E13" i="2" s="1"/>
  <c r="G70" i="3"/>
  <c r="BA8"/>
  <c r="BA10" s="1"/>
  <c r="E7" i="2" s="1"/>
  <c r="BA12" i="3"/>
  <c r="BA23" s="1"/>
  <c r="E8" i="2" s="1"/>
  <c r="E18" l="1"/>
  <c r="G24" l="1"/>
  <c r="I24" s="1"/>
  <c r="G16" i="1" s="1"/>
  <c r="G23" i="2"/>
  <c r="I23" s="1"/>
  <c r="C15" i="1"/>
  <c r="C19" s="1"/>
  <c r="C22" s="1"/>
  <c r="H25" i="2" l="1"/>
  <c r="G23" i="1" s="1"/>
  <c r="G22" s="1"/>
  <c r="G15"/>
  <c r="C23" l="1"/>
  <c r="F30" s="1"/>
  <c r="F31" l="1"/>
  <c r="F34" s="1"/>
</calcChain>
</file>

<file path=xl/sharedStrings.xml><?xml version="1.0" encoding="utf-8"?>
<sst xmlns="http://schemas.openxmlformats.org/spreadsheetml/2006/main" count="251" uniqueCount="171">
  <si>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</si>
  <si>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</si>
  <si>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</si>
  <si>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</si>
  <si>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</si>
  <si>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</si>
  <si>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</si>
  <si>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</si>
  <si>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</si>
  <si>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</si>
  <si>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</si>
  <si>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</si>
  <si>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</si>
  <si>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</si>
  <si>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</si>
  <si>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</si>
  <si>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</si>
  <si>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</si>
  <si>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</si>
  <si>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</si>
  <si>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</si>
  <si>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</si>
  <si>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</si>
  <si>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</si>
  <si>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</si>
  <si>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</si>
  <si>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</si>
  <si>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</si>
  <si>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</si>
  <si>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</si>
  <si>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</si>
  <si>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</si>
  <si>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</si>
  <si>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</si>
  <si>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</si>
  <si>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</si>
  <si>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</si>
  <si>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</si>
  <si>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</si>
  <si>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</si>
  <si>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</si>
  <si>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</si>
  <si>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</si>
  <si>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</si>
  <si>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</si>
  <si>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</si>
  <si>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</si>
  <si>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</si>
  <si>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</si>
  <si>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</si>
  <si>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</si>
  <si>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</si>
  <si>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</si>
  <si>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</si>
  <si>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</si>
  <si>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</si>
  <si>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</si>
  <si>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</si>
  <si>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</si>
  <si>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</si>
  <si>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</si>
  <si>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</si>
  <si>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</si>
  <si>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</si>
  <si>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</si>
  <si>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</si>
  <si>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</si>
  <si>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</si>
  <si>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</si>
  <si>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</si>
  <si>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</si>
  <si>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</si>
  <si>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</si>
  <si>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</si>
  <si>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</si>
  <si>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</si>
  <si>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PS97-2018</t>
  </si>
  <si>
    <t>Objekt 29. dubna259/33, Ostrava - Výškovice</t>
  </si>
  <si>
    <t>SO 01</t>
  </si>
  <si>
    <t>b</t>
  </si>
  <si>
    <t>3</t>
  </si>
  <si>
    <t>Svislé a kompletní konstrukce</t>
  </si>
  <si>
    <t>317940911RAA</t>
  </si>
  <si>
    <t>Osazení L profilů dodatečně vysekání drážky, dodávka profilů, zapravení</t>
  </si>
  <si>
    <t>t</t>
  </si>
  <si>
    <t>překlad pro niku:0,01</t>
  </si>
  <si>
    <t>61</t>
  </si>
  <si>
    <t>Upravy povrchů vnitřní</t>
  </si>
  <si>
    <t>602011144RT3</t>
  </si>
  <si>
    <t>Štuk na stěnách vnitřní, ručně tloušťka vrstvy do 5 mm</t>
  </si>
  <si>
    <t>m2</t>
  </si>
  <si>
    <t>602015102R00</t>
  </si>
  <si>
    <t xml:space="preserve">Postřik stěn cementový ručně </t>
  </si>
  <si>
    <t>610991111R00</t>
  </si>
  <si>
    <t xml:space="preserve">Zakrývání výplní vnitřních otvorů </t>
  </si>
  <si>
    <t>0,9*2*5</t>
  </si>
  <si>
    <t>0,9*0,675*5</t>
  </si>
  <si>
    <t>0,35*3,18*5</t>
  </si>
  <si>
    <t>0,35*2,75*5</t>
  </si>
  <si>
    <t>0,6*2</t>
  </si>
  <si>
    <t>612421311R00</t>
  </si>
  <si>
    <t>Oprava MVC omítek stěn do 30 % pl. - hrubých tl. do 10 mm</t>
  </si>
  <si>
    <t>612473185R00</t>
  </si>
  <si>
    <t xml:space="preserve">Příplatek za zabudované rohové lišty v ploše stěn </t>
  </si>
  <si>
    <t>vč. ostění oken</t>
  </si>
  <si>
    <t>62</t>
  </si>
  <si>
    <t>Úpravy povrchů vnější</t>
  </si>
  <si>
    <t>62-001.RXX</t>
  </si>
  <si>
    <t xml:space="preserve">Oprava omítky po osazení rozvaděče </t>
  </si>
  <si>
    <t>94</t>
  </si>
  <si>
    <t>Lešení a stavební výtahy</t>
  </si>
  <si>
    <t>941955001R00</t>
  </si>
  <si>
    <t xml:space="preserve">Lešení lehké pomocné </t>
  </si>
  <si>
    <t>95</t>
  </si>
  <si>
    <t>Dokončovací konstrukce na pozemních stavbách</t>
  </si>
  <si>
    <t>952901111R00</t>
  </si>
  <si>
    <t xml:space="preserve">Vyčištění budov o výšce podlaží do 4 m </t>
  </si>
  <si>
    <t>10,5*5,7</t>
  </si>
  <si>
    <t>6*5,7</t>
  </si>
  <si>
    <t>(3,45+2,7+3,45)*1,5</t>
  </si>
  <si>
    <t>96</t>
  </si>
  <si>
    <t>Bourání konstrukcí</t>
  </si>
  <si>
    <t>967031744R00</t>
  </si>
  <si>
    <t xml:space="preserve">Přisekání plošné zdiva cihelného na MC tl. 30 cm </t>
  </si>
  <si>
    <t>nika pro rozvaděč:0,6*0,4</t>
  </si>
  <si>
    <t>97</t>
  </si>
  <si>
    <t>Prorážení otvorů</t>
  </si>
  <si>
    <t>978021161R00</t>
  </si>
  <si>
    <t xml:space="preserve">Otlučení cementových omítek vnitřních stěn do 50 % </t>
  </si>
  <si>
    <t>odstranění cementové lepící malty do 10 cm</t>
  </si>
  <si>
    <t>978059631R00</t>
  </si>
  <si>
    <t xml:space="preserve">Odsekání obkladů stěn nad 2 m2 </t>
  </si>
  <si>
    <t>- hutné obklady se solnou glazurou</t>
  </si>
  <si>
    <t>2NP - část II:10,5*3,28*2-0,9*2*4</t>
  </si>
  <si>
    <t>1NP - část II:(4,27+1,7+1,41+4,27)*3,37-0,6*2</t>
  </si>
  <si>
    <t>schodiště:2,94*2,3+1,7*0,6</t>
  </si>
  <si>
    <t>(1,8*6,4+(1,65+1,5)*6,04+2,7*5,15+(1,5+1,65)*4,26+1,8*3,77)</t>
  </si>
  <si>
    <t>-0,35*3,18*5</t>
  </si>
  <si>
    <t>-0,35*1,4*5</t>
  </si>
  <si>
    <t>mřížky:-0,9*0,675*5</t>
  </si>
  <si>
    <t>99</t>
  </si>
  <si>
    <t>Staveništní přesun hmot</t>
  </si>
  <si>
    <t>999281105R00</t>
  </si>
  <si>
    <t xml:space="preserve">Přesun hmot pro opravy a údržbu do výšky 6 m </t>
  </si>
  <si>
    <t>784</t>
  </si>
  <si>
    <t>Malby</t>
  </si>
  <si>
    <t>784195312R00</t>
  </si>
  <si>
    <t xml:space="preserve">Malba otěruvzdorná, bílá, bez penetrace, 2 x </t>
  </si>
  <si>
    <t>M21</t>
  </si>
  <si>
    <t>Elektromontáže</t>
  </si>
  <si>
    <t>M21-007.RXX</t>
  </si>
  <si>
    <t>Odpojení a demontáž stávajících rozvaděčů vč. likvidace</t>
  </si>
  <si>
    <t>kus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</si>
  <si>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</si>
  <si>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</si>
  <si>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</si>
  <si>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</si>
  <si>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</si>
  <si>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</si>
  <si>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</si>
  <si>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</si>
  <si>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</si>
  <si>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</si>
  <si>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</si>
  <si>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</si>
  <si>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</si>
  <si>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</si>
  <si>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Zařízení staveniště</t>
  </si>
  <si>
    <t>Kompletační činnost (IČD)</t>
  </si>
  <si>
    <t>Renova vnitřních povrchů - 1.etapa</t>
  </si>
  <si>
    <t>I.část - Architektonicko-stavební řešení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</si>
</sst>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5" sqref="C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b</v>
      </c>
      <c r="D2" s="5" t="str">
        <f>Rekapitulace!G2</f>
        <v>I.část - Architektonicko-stavební řešení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169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2"/>
      <c r="D8" s="212"/>
      <c r="E8" s="213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2">
        <f>Projektant</f>
        <v>0</v>
      </c>
      <c r="D9" s="212"/>
      <c r="E9" s="213"/>
      <c r="F9" s="13"/>
      <c r="G9" s="34"/>
      <c r="H9" s="35"/>
    </row>
    <row r="10" spans="1:57">
      <c r="A10" s="29" t="s">
        <v>14</v>
      </c>
      <c r="B10" s="13"/>
      <c r="C10" s="212"/>
      <c r="D10" s="212"/>
      <c r="E10" s="212"/>
      <c r="F10" s="36"/>
      <c r="G10" s="37"/>
      <c r="H10" s="38"/>
    </row>
    <row r="11" spans="1:57" ht="13.5" customHeight="1">
      <c r="A11" s="29" t="s">
        <v>15</v>
      </c>
      <c r="B11" s="13"/>
      <c r="C11" s="212"/>
      <c r="D11" s="212"/>
      <c r="E11" s="212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4"/>
      <c r="D12" s="214"/>
      <c r="E12" s="214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Rekapitulace!A23</f>
        <v>Zařízení staveniště</v>
      </c>
      <c r="E15" s="58"/>
      <c r="F15" s="59"/>
      <c r="G15" s="56">
        <f>Rekapitulace!I23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Rekapitulace!A24</f>
        <v>Kompletační činnost (IČD)</v>
      </c>
      <c r="E16" s="60"/>
      <c r="F16" s="61"/>
      <c r="G16" s="56">
        <f>Rekapitulace!I24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5" t="s">
        <v>33</v>
      </c>
      <c r="B23" s="21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205">
        <v>43508</v>
      </c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07">
        <f>C23-F32</f>
        <v>0</v>
      </c>
      <c r="G30" s="208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07">
        <f>ROUND(PRODUCT(F30,C31/100),0)</f>
        <v>0</v>
      </c>
      <c r="G31" s="208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7">
        <v>0</v>
      </c>
      <c r="G32" s="208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7">
        <f>ROUND(PRODUCT(F32,C33/100),0)</f>
        <v>0</v>
      </c>
      <c r="G33" s="208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9">
        <f>ROUND(SUM(F30:F33),0)</f>
        <v>0</v>
      </c>
      <c r="G34" s="210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1"/>
      <c r="C37" s="211"/>
      <c r="D37" s="211"/>
      <c r="E37" s="211"/>
      <c r="F37" s="211"/>
      <c r="G37" s="211"/>
      <c r="H37" t="s">
        <v>5</v>
      </c>
    </row>
    <row r="38" spans="1:8" ht="12.75" customHeight="1">
      <c r="A38" s="96"/>
      <c r="B38" s="211"/>
      <c r="C38" s="211"/>
      <c r="D38" s="211"/>
      <c r="E38" s="211"/>
      <c r="F38" s="211"/>
      <c r="G38" s="211"/>
      <c r="H38" t="s">
        <v>5</v>
      </c>
    </row>
    <row r="39" spans="1:8">
      <c r="A39" s="96"/>
      <c r="B39" s="211"/>
      <c r="C39" s="211"/>
      <c r="D39" s="211"/>
      <c r="E39" s="211"/>
      <c r="F39" s="211"/>
      <c r="G39" s="211"/>
      <c r="H39" t="s">
        <v>5</v>
      </c>
    </row>
    <row r="40" spans="1:8">
      <c r="A40" s="96"/>
      <c r="B40" s="211"/>
      <c r="C40" s="211"/>
      <c r="D40" s="211"/>
      <c r="E40" s="211"/>
      <c r="F40" s="211"/>
      <c r="G40" s="211"/>
      <c r="H40" t="s">
        <v>5</v>
      </c>
    </row>
    <row r="41" spans="1:8">
      <c r="A41" s="96"/>
      <c r="B41" s="211"/>
      <c r="C41" s="211"/>
      <c r="D41" s="211"/>
      <c r="E41" s="211"/>
      <c r="F41" s="211"/>
      <c r="G41" s="211"/>
      <c r="H41" t="s">
        <v>5</v>
      </c>
    </row>
    <row r="42" spans="1:8">
      <c r="A42" s="96"/>
      <c r="B42" s="211"/>
      <c r="C42" s="211"/>
      <c r="D42" s="211"/>
      <c r="E42" s="211"/>
      <c r="F42" s="211"/>
      <c r="G42" s="211"/>
      <c r="H42" t="s">
        <v>5</v>
      </c>
    </row>
    <row r="43" spans="1:8">
      <c r="A43" s="96"/>
      <c r="B43" s="211"/>
      <c r="C43" s="211"/>
      <c r="D43" s="211"/>
      <c r="E43" s="211"/>
      <c r="F43" s="211"/>
      <c r="G43" s="211"/>
      <c r="H43" t="s">
        <v>5</v>
      </c>
    </row>
    <row r="44" spans="1:8">
      <c r="A44" s="96"/>
      <c r="B44" s="211"/>
      <c r="C44" s="211"/>
      <c r="D44" s="211"/>
      <c r="E44" s="211"/>
      <c r="F44" s="211"/>
      <c r="G44" s="211"/>
      <c r="H44" t="s">
        <v>5</v>
      </c>
    </row>
    <row r="45" spans="1:8" ht="0.75" customHeight="1">
      <c r="A45" s="96"/>
      <c r="B45" s="211"/>
      <c r="C45" s="211"/>
      <c r="D45" s="211"/>
      <c r="E45" s="211"/>
      <c r="F45" s="211"/>
      <c r="G45" s="211"/>
      <c r="H45" t="s">
        <v>5</v>
      </c>
    </row>
    <row r="46" spans="1:8">
      <c r="B46" s="206"/>
      <c r="C46" s="206"/>
      <c r="D46" s="206"/>
      <c r="E46" s="206"/>
      <c r="F46" s="206"/>
      <c r="G46" s="206"/>
    </row>
    <row r="47" spans="1:8">
      <c r="B47" s="206"/>
      <c r="C47" s="206"/>
      <c r="D47" s="206"/>
      <c r="E47" s="206"/>
      <c r="F47" s="206"/>
      <c r="G47" s="206"/>
    </row>
    <row r="48" spans="1:8">
      <c r="B48" s="206"/>
      <c r="C48" s="206"/>
      <c r="D48" s="206"/>
      <c r="E48" s="206"/>
      <c r="F48" s="206"/>
      <c r="G48" s="206"/>
    </row>
    <row r="49" spans="2:7">
      <c r="B49" s="206"/>
      <c r="C49" s="206"/>
      <c r="D49" s="206"/>
      <c r="E49" s="206"/>
      <c r="F49" s="206"/>
      <c r="G49" s="206"/>
    </row>
    <row r="50" spans="2:7">
      <c r="B50" s="206"/>
      <c r="C50" s="206"/>
      <c r="D50" s="206"/>
      <c r="E50" s="206"/>
      <c r="F50" s="206"/>
      <c r="G50" s="206"/>
    </row>
    <row r="51" spans="2:7">
      <c r="B51" s="206"/>
      <c r="C51" s="206"/>
      <c r="D51" s="206"/>
      <c r="E51" s="206"/>
      <c r="F51" s="206"/>
      <c r="G51" s="206"/>
    </row>
    <row r="52" spans="2:7">
      <c r="B52" s="206"/>
      <c r="C52" s="206"/>
      <c r="D52" s="206"/>
      <c r="E52" s="206"/>
      <c r="F52" s="206"/>
      <c r="G52" s="206"/>
    </row>
    <row r="53" spans="2:7">
      <c r="B53" s="206"/>
      <c r="C53" s="206"/>
      <c r="D53" s="206"/>
      <c r="E53" s="206"/>
      <c r="F53" s="206"/>
      <c r="G53" s="206"/>
    </row>
    <row r="54" spans="2:7">
      <c r="B54" s="206"/>
      <c r="C54" s="206"/>
      <c r="D54" s="206"/>
      <c r="E54" s="206"/>
      <c r="F54" s="206"/>
      <c r="G54" s="206"/>
    </row>
    <row r="55" spans="2:7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V76"/>
  <sheetViews>
    <sheetView workbookViewId="0">
      <selection activeCell="G2" sqref="G2:I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>
      <c r="A1" s="217" t="s">
        <v>48</v>
      </c>
      <c r="B1" s="218"/>
      <c r="C1" s="97" t="str">
        <f>CONCATENATE(cislostavby," ",nazevstavby)</f>
        <v>PS97-2018 Objekt 29. dubna259/33, Ostrava - Výškovice</v>
      </c>
      <c r="D1" s="98"/>
      <c r="E1" s="99"/>
      <c r="F1" s="98"/>
      <c r="G1" s="100" t="s">
        <v>49</v>
      </c>
      <c r="H1" s="101" t="s">
        <v>79</v>
      </c>
      <c r="I1" s="102"/>
    </row>
    <row r="2" spans="1:9" ht="13.5" thickBot="1">
      <c r="A2" s="219" t="s">
        <v>50</v>
      </c>
      <c r="B2" s="220"/>
      <c r="C2" s="103" t="str">
        <f>CONCATENATE(cisloobjektu," ",nazevobjektu)</f>
        <v>SO 01 Renova vnitřních povrchů - 1.etapa</v>
      </c>
      <c r="D2" s="104"/>
      <c r="E2" s="105"/>
      <c r="F2" s="104"/>
      <c r="G2" s="221" t="s">
        <v>170</v>
      </c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Položky!BA10</f>
        <v>0</v>
      </c>
      <c r="F7" s="203">
        <f>Položky!BB10</f>
        <v>0</v>
      </c>
      <c r="G7" s="203">
        <f>Položky!BC10</f>
        <v>0</v>
      </c>
      <c r="H7" s="203">
        <f>Položky!BD10</f>
        <v>0</v>
      </c>
      <c r="I7" s="204">
        <f>Položky!BE10</f>
        <v>0</v>
      </c>
    </row>
    <row r="8" spans="1:9" s="35" customFormat="1">
      <c r="A8" s="201" t="str">
        <f>Položky!B11</f>
        <v>61</v>
      </c>
      <c r="B8" s="115" t="str">
        <f>Položky!C11</f>
        <v>Upravy povrchů vnitřní</v>
      </c>
      <c r="C8" s="66"/>
      <c r="D8" s="116"/>
      <c r="E8" s="202">
        <f>Položky!BA23</f>
        <v>0</v>
      </c>
      <c r="F8" s="203">
        <f>Položky!BB23</f>
        <v>0</v>
      </c>
      <c r="G8" s="203">
        <f>Položky!BC23</f>
        <v>0</v>
      </c>
      <c r="H8" s="203">
        <f>Položky!BD23</f>
        <v>0</v>
      </c>
      <c r="I8" s="204">
        <f>Položky!BE23</f>
        <v>0</v>
      </c>
    </row>
    <row r="9" spans="1:9" s="35" customFormat="1">
      <c r="A9" s="201" t="str">
        <f>Položky!B24</f>
        <v>62</v>
      </c>
      <c r="B9" s="115" t="str">
        <f>Položky!C24</f>
        <v>Úpravy povrchů vnější</v>
      </c>
      <c r="C9" s="66"/>
      <c r="D9" s="116"/>
      <c r="E9" s="202">
        <f>Položky!BA26</f>
        <v>0</v>
      </c>
      <c r="F9" s="203">
        <f>Položky!BB26</f>
        <v>0</v>
      </c>
      <c r="G9" s="203">
        <f>Položky!BC26</f>
        <v>0</v>
      </c>
      <c r="H9" s="203">
        <f>Položky!BD26</f>
        <v>0</v>
      </c>
      <c r="I9" s="204">
        <f>Položky!BE26</f>
        <v>0</v>
      </c>
    </row>
    <row r="10" spans="1:9" s="35" customFormat="1">
      <c r="A10" s="201" t="str">
        <f>Položky!B27</f>
        <v>94</v>
      </c>
      <c r="B10" s="115" t="str">
        <f>Položky!C27</f>
        <v>Lešení a stavební výtahy</v>
      </c>
      <c r="C10" s="66"/>
      <c r="D10" s="116"/>
      <c r="E10" s="202">
        <f>Položky!BA29</f>
        <v>0</v>
      </c>
      <c r="F10" s="203">
        <f>Položky!BB29</f>
        <v>0</v>
      </c>
      <c r="G10" s="203">
        <f>Položky!BC29</f>
        <v>0</v>
      </c>
      <c r="H10" s="203">
        <f>Položky!BD29</f>
        <v>0</v>
      </c>
      <c r="I10" s="204">
        <f>Položky!BE29</f>
        <v>0</v>
      </c>
    </row>
    <row r="11" spans="1:9" s="35" customFormat="1">
      <c r="A11" s="201" t="str">
        <f>Položky!B30</f>
        <v>95</v>
      </c>
      <c r="B11" s="115" t="str">
        <f>Položky!C30</f>
        <v>Dokončovací konstrukce na pozemních stavbách</v>
      </c>
      <c r="C11" s="66"/>
      <c r="D11" s="116"/>
      <c r="E11" s="202">
        <f>Položky!BA35</f>
        <v>0</v>
      </c>
      <c r="F11" s="203">
        <f>Položky!BB35</f>
        <v>0</v>
      </c>
      <c r="G11" s="203">
        <f>Položky!BC35</f>
        <v>0</v>
      </c>
      <c r="H11" s="203">
        <f>Položky!BD35</f>
        <v>0</v>
      </c>
      <c r="I11" s="204">
        <f>Položky!BE35</f>
        <v>0</v>
      </c>
    </row>
    <row r="12" spans="1:9" s="35" customFormat="1">
      <c r="A12" s="201" t="str">
        <f>Položky!B36</f>
        <v>96</v>
      </c>
      <c r="B12" s="115" t="str">
        <f>Položky!C36</f>
        <v>Bourání konstrukcí</v>
      </c>
      <c r="C12" s="66"/>
      <c r="D12" s="116"/>
      <c r="E12" s="202">
        <f>Položky!BA39</f>
        <v>0</v>
      </c>
      <c r="F12" s="203">
        <f>Položky!BB39</f>
        <v>0</v>
      </c>
      <c r="G12" s="203">
        <f>Položky!BC39</f>
        <v>0</v>
      </c>
      <c r="H12" s="203">
        <f>Položky!BD39</f>
        <v>0</v>
      </c>
      <c r="I12" s="204">
        <f>Položky!BE39</f>
        <v>0</v>
      </c>
    </row>
    <row r="13" spans="1:9" s="35" customFormat="1">
      <c r="A13" s="201" t="str">
        <f>Položky!B40</f>
        <v>97</v>
      </c>
      <c r="B13" s="115" t="str">
        <f>Položky!C40</f>
        <v>Prorážení otvorů</v>
      </c>
      <c r="C13" s="66"/>
      <c r="D13" s="116"/>
      <c r="E13" s="202">
        <f>Položky!BA53</f>
        <v>0</v>
      </c>
      <c r="F13" s="203">
        <f>Položky!BB53</f>
        <v>0</v>
      </c>
      <c r="G13" s="203">
        <f>Položky!BC53</f>
        <v>0</v>
      </c>
      <c r="H13" s="203">
        <f>Položky!BD53</f>
        <v>0</v>
      </c>
      <c r="I13" s="204">
        <f>Položky!BE53</f>
        <v>0</v>
      </c>
    </row>
    <row r="14" spans="1:9" s="35" customFormat="1">
      <c r="A14" s="201" t="str">
        <f>Položky!B54</f>
        <v>99</v>
      </c>
      <c r="B14" s="115" t="str">
        <f>Položky!C54</f>
        <v>Staveništní přesun hmot</v>
      </c>
      <c r="C14" s="66"/>
      <c r="D14" s="116"/>
      <c r="E14" s="202">
        <f>Položky!BA56</f>
        <v>0</v>
      </c>
      <c r="F14" s="203">
        <f>Položky!BB56</f>
        <v>0</v>
      </c>
      <c r="G14" s="203">
        <f>Položky!BC56</f>
        <v>0</v>
      </c>
      <c r="H14" s="203">
        <f>Položky!BD56</f>
        <v>0</v>
      </c>
      <c r="I14" s="204">
        <f>Položky!BE56</f>
        <v>0</v>
      </c>
    </row>
    <row r="15" spans="1:9" s="35" customFormat="1">
      <c r="A15" s="201" t="str">
        <f>Položky!B57</f>
        <v>784</v>
      </c>
      <c r="B15" s="115" t="str">
        <f>Položky!C57</f>
        <v>Malby</v>
      </c>
      <c r="C15" s="66"/>
      <c r="D15" s="116"/>
      <c r="E15" s="202">
        <f>Položky!BA59</f>
        <v>0</v>
      </c>
      <c r="F15" s="203">
        <f>Položky!BB59</f>
        <v>0</v>
      </c>
      <c r="G15" s="203">
        <f>Položky!BC59</f>
        <v>0</v>
      </c>
      <c r="H15" s="203">
        <f>Položky!BD59</f>
        <v>0</v>
      </c>
      <c r="I15" s="204">
        <f>Položky!BE59</f>
        <v>0</v>
      </c>
    </row>
    <row r="16" spans="1:9" s="35" customFormat="1">
      <c r="A16" s="201" t="str">
        <f>Položky!B60</f>
        <v>M21</v>
      </c>
      <c r="B16" s="115" t="str">
        <f>Položky!C60</f>
        <v>Elektromontáže</v>
      </c>
      <c r="C16" s="66"/>
      <c r="D16" s="116"/>
      <c r="E16" s="202">
        <f>Položky!BA62</f>
        <v>0</v>
      </c>
      <c r="F16" s="203">
        <f>Položky!BB62</f>
        <v>0</v>
      </c>
      <c r="G16" s="203">
        <f>Položky!BC62</f>
        <v>0</v>
      </c>
      <c r="H16" s="203">
        <f>Položky!BD62</f>
        <v>0</v>
      </c>
      <c r="I16" s="204">
        <f>Položky!BE62</f>
        <v>0</v>
      </c>
    </row>
    <row r="17" spans="1:256" s="35" customFormat="1" ht="13.5" thickBot="1">
      <c r="A17" s="201" t="str">
        <f>Položky!B63</f>
        <v>D96</v>
      </c>
      <c r="B17" s="115" t="str">
        <f>Položky!C63</f>
        <v>Přesuny suti a vybouraných hmot</v>
      </c>
      <c r="C17" s="66"/>
      <c r="D17" s="116"/>
      <c r="E17" s="202">
        <f>Položky!BA70</f>
        <v>0</v>
      </c>
      <c r="F17" s="203">
        <f>Položky!BB70</f>
        <v>0</v>
      </c>
      <c r="G17" s="203">
        <f>Položky!BC70</f>
        <v>0</v>
      </c>
      <c r="H17" s="203">
        <f>Položky!BD70</f>
        <v>0</v>
      </c>
      <c r="I17" s="204">
        <f>Položky!BE70</f>
        <v>0</v>
      </c>
    </row>
    <row r="18" spans="1:256" ht="13.5" thickBot="1">
      <c r="A18" s="117"/>
      <c r="B18" s="118" t="s">
        <v>57</v>
      </c>
      <c r="C18" s="118"/>
      <c r="D18" s="119"/>
      <c r="E18" s="120">
        <f>SUM(E7:E17)</f>
        <v>0</v>
      </c>
      <c r="F18" s="121">
        <f>SUM(F7:F17)</f>
        <v>0</v>
      </c>
      <c r="G18" s="121">
        <f>SUM(G7:G17)</f>
        <v>0</v>
      </c>
      <c r="H18" s="121">
        <f>SUM(H7:H17)</f>
        <v>0</v>
      </c>
      <c r="I18" s="122">
        <f>SUM(I7:I17)</f>
        <v>0</v>
      </c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V18" s="123"/>
      <c r="BW18" s="123"/>
      <c r="BX18" s="123"/>
      <c r="BY18" s="123"/>
      <c r="BZ18" s="123"/>
      <c r="CA18" s="123"/>
      <c r="CB18" s="123"/>
      <c r="CC18" s="123"/>
      <c r="CD18" s="123"/>
      <c r="CE18" s="123"/>
      <c r="CF18" s="123"/>
      <c r="CG18" s="123"/>
      <c r="CH18" s="123"/>
      <c r="CI18" s="123"/>
      <c r="CJ18" s="123"/>
      <c r="CK18" s="123"/>
      <c r="CL18" s="123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3"/>
      <c r="DA18" s="123"/>
      <c r="DB18" s="123"/>
      <c r="DC18" s="123"/>
      <c r="DD18" s="123"/>
      <c r="DE18" s="123"/>
      <c r="DF18" s="123"/>
      <c r="DG18" s="123"/>
      <c r="DH18" s="123"/>
      <c r="DI18" s="123"/>
      <c r="DJ18" s="123"/>
      <c r="DK18" s="123"/>
      <c r="DL18" s="123"/>
      <c r="DM18" s="123"/>
      <c r="DN18" s="123"/>
      <c r="DO18" s="123"/>
      <c r="DP18" s="123"/>
      <c r="DQ18" s="123"/>
      <c r="DR18" s="123"/>
      <c r="DS18" s="123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3"/>
      <c r="EF18" s="123"/>
      <c r="EG18" s="123"/>
      <c r="EH18" s="123"/>
      <c r="EI18" s="123"/>
      <c r="EJ18" s="123"/>
      <c r="EK18" s="123"/>
      <c r="EL18" s="123"/>
      <c r="EM18" s="123"/>
      <c r="EN18" s="123"/>
      <c r="EO18" s="123"/>
      <c r="EP18" s="123"/>
      <c r="EQ18" s="123"/>
      <c r="ER18" s="123"/>
      <c r="ES18" s="123"/>
      <c r="ET18" s="123"/>
      <c r="EU18" s="123"/>
      <c r="EV18" s="123"/>
      <c r="EW18" s="123"/>
      <c r="EX18" s="123"/>
      <c r="EY18" s="123"/>
      <c r="EZ18" s="123"/>
      <c r="FA18" s="123"/>
      <c r="FB18" s="123"/>
      <c r="FC18" s="123"/>
      <c r="FD18" s="123"/>
      <c r="FE18" s="123"/>
      <c r="FF18" s="123"/>
      <c r="FG18" s="123"/>
      <c r="FH18" s="123"/>
      <c r="FI18" s="123"/>
      <c r="FJ18" s="123"/>
      <c r="FK18" s="123"/>
      <c r="FL18" s="123"/>
      <c r="FM18" s="123"/>
      <c r="FN18" s="123"/>
      <c r="FO18" s="123"/>
      <c r="FP18" s="123"/>
      <c r="FQ18" s="123"/>
      <c r="FR18" s="123"/>
      <c r="FS18" s="123"/>
      <c r="FT18" s="123"/>
      <c r="FU18" s="123"/>
      <c r="FV18" s="123"/>
      <c r="FW18" s="123"/>
      <c r="FX18" s="123"/>
      <c r="FY18" s="123"/>
      <c r="FZ18" s="123"/>
      <c r="GA18" s="123"/>
      <c r="GB18" s="123"/>
      <c r="GC18" s="123"/>
      <c r="GD18" s="123"/>
      <c r="GE18" s="123"/>
      <c r="GF18" s="123"/>
      <c r="GG18" s="123"/>
      <c r="GH18" s="123"/>
      <c r="GI18" s="123"/>
      <c r="GJ18" s="123"/>
      <c r="GK18" s="123"/>
      <c r="GL18" s="123"/>
      <c r="GM18" s="123"/>
      <c r="GN18" s="123"/>
      <c r="GO18" s="123"/>
      <c r="GP18" s="123"/>
      <c r="GQ18" s="123"/>
      <c r="GR18" s="123"/>
      <c r="GS18" s="123"/>
      <c r="GT18" s="123"/>
      <c r="GU18" s="123"/>
      <c r="GV18" s="123"/>
      <c r="GW18" s="123"/>
      <c r="GX18" s="123"/>
      <c r="GY18" s="123"/>
      <c r="GZ18" s="123"/>
      <c r="HA18" s="123"/>
      <c r="HB18" s="123"/>
      <c r="HC18" s="123"/>
      <c r="HD18" s="123"/>
      <c r="HE18" s="123"/>
      <c r="HF18" s="123"/>
      <c r="HG18" s="123"/>
      <c r="HH18" s="123"/>
      <c r="HI18" s="123"/>
      <c r="HJ18" s="123"/>
      <c r="HK18" s="123"/>
      <c r="HL18" s="123"/>
      <c r="HM18" s="123"/>
      <c r="HN18" s="123"/>
      <c r="HO18" s="123"/>
      <c r="HP18" s="123"/>
      <c r="HQ18" s="123"/>
      <c r="HR18" s="123"/>
      <c r="HS18" s="123"/>
      <c r="HT18" s="123"/>
      <c r="HU18" s="123"/>
      <c r="HV18" s="123"/>
      <c r="HW18" s="123"/>
      <c r="HX18" s="123"/>
      <c r="HY18" s="123"/>
      <c r="HZ18" s="123"/>
      <c r="IA18" s="123"/>
      <c r="IB18" s="123"/>
      <c r="IC18" s="123"/>
      <c r="ID18" s="123"/>
      <c r="IE18" s="123"/>
      <c r="IF18" s="123"/>
      <c r="IG18" s="123"/>
      <c r="IH18" s="123"/>
      <c r="II18" s="123"/>
      <c r="IJ18" s="123"/>
      <c r="IK18" s="123"/>
      <c r="IL18" s="123"/>
      <c r="IM18" s="123"/>
      <c r="IN18" s="123"/>
      <c r="IO18" s="123"/>
      <c r="IP18" s="123"/>
      <c r="IQ18" s="123"/>
      <c r="IR18" s="123"/>
      <c r="IS18" s="123"/>
      <c r="IT18" s="123"/>
      <c r="IU18" s="123"/>
      <c r="IV18" s="123"/>
    </row>
    <row r="19" spans="1:256">
      <c r="A19" s="66"/>
      <c r="B19" s="66"/>
      <c r="C19" s="66"/>
      <c r="D19" s="66"/>
      <c r="E19" s="66"/>
      <c r="F19" s="66"/>
      <c r="G19" s="66"/>
      <c r="H19" s="66"/>
      <c r="I19" s="66"/>
    </row>
    <row r="20" spans="1:256" ht="18">
      <c r="A20" s="107" t="s">
        <v>58</v>
      </c>
      <c r="B20" s="107"/>
      <c r="C20" s="107"/>
      <c r="D20" s="107"/>
      <c r="E20" s="107"/>
      <c r="F20" s="107"/>
      <c r="G20" s="124"/>
      <c r="H20" s="107"/>
      <c r="I20" s="107"/>
      <c r="BA20" s="41"/>
      <c r="BB20" s="41"/>
      <c r="BC20" s="41"/>
      <c r="BD20" s="41"/>
      <c r="BE20" s="41"/>
    </row>
    <row r="21" spans="1:256" ht="13.5" thickBot="1">
      <c r="A21" s="77"/>
      <c r="B21" s="77"/>
      <c r="C21" s="77"/>
      <c r="D21" s="77"/>
      <c r="E21" s="77"/>
      <c r="F21" s="77"/>
      <c r="G21" s="77"/>
      <c r="H21" s="77"/>
      <c r="I21" s="77"/>
    </row>
    <row r="22" spans="1:256">
      <c r="A22" s="71" t="s">
        <v>59</v>
      </c>
      <c r="B22" s="72"/>
      <c r="C22" s="72"/>
      <c r="D22" s="125"/>
      <c r="E22" s="126" t="s">
        <v>60</v>
      </c>
      <c r="F22" s="127" t="s">
        <v>61</v>
      </c>
      <c r="G22" s="128" t="s">
        <v>62</v>
      </c>
      <c r="H22" s="129"/>
      <c r="I22" s="130" t="s">
        <v>60</v>
      </c>
    </row>
    <row r="23" spans="1:256">
      <c r="A23" s="64" t="s">
        <v>167</v>
      </c>
      <c r="B23" s="55"/>
      <c r="C23" s="55"/>
      <c r="D23" s="131"/>
      <c r="E23" s="132"/>
      <c r="F23" s="133"/>
      <c r="G23" s="134">
        <f>CHOOSE(BA23+1,HSV+PSV,HSV+PSV+Mont,HSV+PSV+Dodavka+Mont,HSV,PSV,Mont,Dodavka,Mont+Dodavka,0)</f>
        <v>0</v>
      </c>
      <c r="H23" s="135"/>
      <c r="I23" s="136">
        <f>E23+F23*G23/100</f>
        <v>0</v>
      </c>
      <c r="BA23">
        <v>1</v>
      </c>
    </row>
    <row r="24" spans="1:256">
      <c r="A24" s="64" t="s">
        <v>168</v>
      </c>
      <c r="B24" s="55"/>
      <c r="C24" s="55"/>
      <c r="D24" s="131"/>
      <c r="E24" s="132"/>
      <c r="F24" s="133"/>
      <c r="G24" s="134">
        <f>CHOOSE(BA24+1,HSV+PSV,HSV+PSV+Mont,HSV+PSV+Dodavka+Mont,HSV,PSV,Mont,Dodavka,Mont+Dodavka,0)</f>
        <v>0</v>
      </c>
      <c r="H24" s="135"/>
      <c r="I24" s="136">
        <f>E24+F24*G24/100</f>
        <v>0</v>
      </c>
      <c r="BA24">
        <v>2</v>
      </c>
    </row>
    <row r="25" spans="1:256" ht="13.5" thickBot="1">
      <c r="A25" s="137"/>
      <c r="B25" s="138" t="s">
        <v>63</v>
      </c>
      <c r="C25" s="139"/>
      <c r="D25" s="140"/>
      <c r="E25" s="141"/>
      <c r="F25" s="142"/>
      <c r="G25" s="142"/>
      <c r="H25" s="224">
        <f>SUM(I23:I24)</f>
        <v>0</v>
      </c>
      <c r="I25" s="225"/>
    </row>
    <row r="27" spans="1:256">
      <c r="B27" s="123"/>
      <c r="F27" s="143"/>
      <c r="G27" s="144"/>
      <c r="H27" s="144"/>
      <c r="I27" s="145"/>
    </row>
    <row r="28" spans="1:256">
      <c r="F28" s="143"/>
      <c r="G28" s="144"/>
      <c r="H28" s="144"/>
      <c r="I28" s="145"/>
    </row>
    <row r="29" spans="1:256">
      <c r="F29" s="143"/>
      <c r="G29" s="144"/>
      <c r="H29" s="144"/>
      <c r="I29" s="145"/>
    </row>
    <row r="30" spans="1:256">
      <c r="F30" s="143"/>
      <c r="G30" s="144"/>
      <c r="H30" s="144"/>
      <c r="I30" s="145"/>
    </row>
    <row r="31" spans="1:256">
      <c r="F31" s="143"/>
      <c r="G31" s="144"/>
      <c r="H31" s="144"/>
      <c r="I31" s="145"/>
    </row>
    <row r="32" spans="1:256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3"/>
  <sheetViews>
    <sheetView showGridLines="0" showZeros="0" zoomScaleNormal="100" workbookViewId="0">
      <selection activeCell="A70" sqref="A70:XFD72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>
      <c r="A1" s="231" t="s">
        <v>75</v>
      </c>
      <c r="B1" s="231"/>
      <c r="C1" s="231"/>
      <c r="D1" s="231"/>
      <c r="E1" s="231"/>
      <c r="F1" s="231"/>
      <c r="G1" s="231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48</v>
      </c>
      <c r="B3" s="218"/>
      <c r="C3" s="97" t="str">
        <f>CONCATENATE(cislostavby," ",nazevstavby)</f>
        <v>PS97-2018 Objekt 29. dubna259/33, Ostrava - Výškovice</v>
      </c>
      <c r="D3" s="151"/>
      <c r="E3" s="152" t="s">
        <v>64</v>
      </c>
      <c r="F3" s="153" t="str">
        <f>Rekapitulace!H1</f>
        <v>b</v>
      </c>
      <c r="G3" s="154"/>
    </row>
    <row r="4" spans="1:104" ht="13.5" thickBot="1">
      <c r="A4" s="232" t="s">
        <v>50</v>
      </c>
      <c r="B4" s="220"/>
      <c r="C4" s="103" t="str">
        <f>CONCATENATE(cisloobjektu," ",nazevobjektu)</f>
        <v>SO 01 Renova vnitřních povrchů - 1.etapa</v>
      </c>
      <c r="D4" s="155"/>
      <c r="E4" s="233" t="str">
        <f>Rekapitulace!G2</f>
        <v>I.část - Architektonicko-stavební řešení</v>
      </c>
      <c r="F4" s="234"/>
      <c r="G4" s="235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80</v>
      </c>
      <c r="C7" s="165" t="s">
        <v>81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82</v>
      </c>
      <c r="C8" s="173" t="s">
        <v>83</v>
      </c>
      <c r="D8" s="174" t="s">
        <v>84</v>
      </c>
      <c r="E8" s="175">
        <v>0.01</v>
      </c>
      <c r="F8" s="175">
        <v>0</v>
      </c>
      <c r="G8" s="176">
        <f>E8*F8</f>
        <v>0</v>
      </c>
      <c r="O8" s="170">
        <v>2</v>
      </c>
      <c r="AA8" s="146">
        <v>2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2</v>
      </c>
      <c r="CB8" s="177">
        <v>1</v>
      </c>
      <c r="CZ8" s="146">
        <v>1.0970899999999999</v>
      </c>
    </row>
    <row r="9" spans="1:104">
      <c r="A9" s="178"/>
      <c r="B9" s="181"/>
      <c r="C9" s="226" t="s">
        <v>85</v>
      </c>
      <c r="D9" s="227"/>
      <c r="E9" s="182">
        <v>0.01</v>
      </c>
      <c r="F9" s="183"/>
      <c r="G9" s="184"/>
      <c r="M9" s="180" t="s">
        <v>85</v>
      </c>
      <c r="O9" s="170"/>
    </row>
    <row r="10" spans="1:104">
      <c r="A10" s="185"/>
      <c r="B10" s="186" t="s">
        <v>73</v>
      </c>
      <c r="C10" s="187" t="str">
        <f>CONCATENATE(B7," ",C7)</f>
        <v>3 Svislé a kompletní konstrukce</v>
      </c>
      <c r="D10" s="188"/>
      <c r="E10" s="189"/>
      <c r="F10" s="190"/>
      <c r="G10" s="191">
        <f>SUM(G7:G9)</f>
        <v>0</v>
      </c>
      <c r="O10" s="170">
        <v>4</v>
      </c>
      <c r="BA10" s="192">
        <f>SUM(BA7:BA9)</f>
        <v>0</v>
      </c>
      <c r="BB10" s="192">
        <f>SUM(BB7:BB9)</f>
        <v>0</v>
      </c>
      <c r="BC10" s="192">
        <f>SUM(BC7:BC9)</f>
        <v>0</v>
      </c>
      <c r="BD10" s="192">
        <f>SUM(BD7:BD9)</f>
        <v>0</v>
      </c>
      <c r="BE10" s="192">
        <f>SUM(BE7:BE9)</f>
        <v>0</v>
      </c>
    </row>
    <row r="11" spans="1:104">
      <c r="A11" s="163" t="s">
        <v>72</v>
      </c>
      <c r="B11" s="164" t="s">
        <v>86</v>
      </c>
      <c r="C11" s="165" t="s">
        <v>87</v>
      </c>
      <c r="D11" s="166"/>
      <c r="E11" s="167"/>
      <c r="F11" s="167"/>
      <c r="G11" s="168"/>
      <c r="H11" s="169"/>
      <c r="I11" s="169"/>
      <c r="O11" s="170">
        <v>1</v>
      </c>
    </row>
    <row r="12" spans="1:104">
      <c r="A12" s="171">
        <v>2</v>
      </c>
      <c r="B12" s="172" t="s">
        <v>88</v>
      </c>
      <c r="C12" s="173" t="s">
        <v>89</v>
      </c>
      <c r="D12" s="174" t="s">
        <v>90</v>
      </c>
      <c r="E12" s="175">
        <v>161.126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5.2399999999999999E-3</v>
      </c>
    </row>
    <row r="13" spans="1:104">
      <c r="A13" s="171">
        <v>3</v>
      </c>
      <c r="B13" s="172" t="s">
        <v>91</v>
      </c>
      <c r="C13" s="173" t="s">
        <v>92</v>
      </c>
      <c r="D13" s="174" t="s">
        <v>90</v>
      </c>
      <c r="E13" s="175">
        <v>161.126</v>
      </c>
      <c r="F13" s="175">
        <v>0</v>
      </c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5.0000000000000001E-3</v>
      </c>
    </row>
    <row r="14" spans="1:104">
      <c r="A14" s="171">
        <v>4</v>
      </c>
      <c r="B14" s="172" t="s">
        <v>93</v>
      </c>
      <c r="C14" s="173" t="s">
        <v>94</v>
      </c>
      <c r="D14" s="174" t="s">
        <v>90</v>
      </c>
      <c r="E14" s="175">
        <v>23.614999999999998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4.0000000000000003E-5</v>
      </c>
    </row>
    <row r="15" spans="1:104">
      <c r="A15" s="178"/>
      <c r="B15" s="181"/>
      <c r="C15" s="226" t="s">
        <v>95</v>
      </c>
      <c r="D15" s="227"/>
      <c r="E15" s="182">
        <v>9</v>
      </c>
      <c r="F15" s="183"/>
      <c r="G15" s="184"/>
      <c r="M15" s="180" t="s">
        <v>95</v>
      </c>
      <c r="O15" s="170"/>
    </row>
    <row r="16" spans="1:104">
      <c r="A16" s="178"/>
      <c r="B16" s="181"/>
      <c r="C16" s="226" t="s">
        <v>96</v>
      </c>
      <c r="D16" s="227"/>
      <c r="E16" s="182">
        <v>3.0375000000000001</v>
      </c>
      <c r="F16" s="183"/>
      <c r="G16" s="184"/>
      <c r="M16" s="180" t="s">
        <v>96</v>
      </c>
      <c r="O16" s="170"/>
    </row>
    <row r="17" spans="1:104">
      <c r="A17" s="178"/>
      <c r="B17" s="181"/>
      <c r="C17" s="226" t="s">
        <v>97</v>
      </c>
      <c r="D17" s="227"/>
      <c r="E17" s="182">
        <v>5.5650000000000004</v>
      </c>
      <c r="F17" s="183"/>
      <c r="G17" s="184"/>
      <c r="M17" s="180" t="s">
        <v>97</v>
      </c>
      <c r="O17" s="170"/>
    </row>
    <row r="18" spans="1:104">
      <c r="A18" s="178"/>
      <c r="B18" s="181"/>
      <c r="C18" s="226" t="s">
        <v>98</v>
      </c>
      <c r="D18" s="227"/>
      <c r="E18" s="182">
        <v>4.8125</v>
      </c>
      <c r="F18" s="183"/>
      <c r="G18" s="184"/>
      <c r="M18" s="180" t="s">
        <v>98</v>
      </c>
      <c r="O18" s="170"/>
    </row>
    <row r="19" spans="1:104">
      <c r="A19" s="178"/>
      <c r="B19" s="181"/>
      <c r="C19" s="226" t="s">
        <v>99</v>
      </c>
      <c r="D19" s="227"/>
      <c r="E19" s="182">
        <v>1.2</v>
      </c>
      <c r="F19" s="183"/>
      <c r="G19" s="184"/>
      <c r="M19" s="180" t="s">
        <v>99</v>
      </c>
      <c r="O19" s="170"/>
    </row>
    <row r="20" spans="1:104" ht="22.5">
      <c r="A20" s="171">
        <v>5</v>
      </c>
      <c r="B20" s="172" t="s">
        <v>100</v>
      </c>
      <c r="C20" s="173" t="s">
        <v>101</v>
      </c>
      <c r="D20" s="174" t="s">
        <v>90</v>
      </c>
      <c r="E20" s="175">
        <v>161.126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1.554E-2</v>
      </c>
    </row>
    <row r="21" spans="1:104">
      <c r="A21" s="171">
        <v>6</v>
      </c>
      <c r="B21" s="172" t="s">
        <v>102</v>
      </c>
      <c r="C21" s="173" t="s">
        <v>103</v>
      </c>
      <c r="D21" s="174" t="s">
        <v>90</v>
      </c>
      <c r="E21" s="175">
        <v>161.126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8.0000000000000007E-5</v>
      </c>
    </row>
    <row r="22" spans="1:104">
      <c r="A22" s="178"/>
      <c r="B22" s="179"/>
      <c r="C22" s="228" t="s">
        <v>104</v>
      </c>
      <c r="D22" s="229"/>
      <c r="E22" s="229"/>
      <c r="F22" s="229"/>
      <c r="G22" s="230"/>
      <c r="L22" s="180" t="s">
        <v>104</v>
      </c>
      <c r="O22" s="170">
        <v>3</v>
      </c>
    </row>
    <row r="23" spans="1:104">
      <c r="A23" s="185"/>
      <c r="B23" s="186" t="s">
        <v>73</v>
      </c>
      <c r="C23" s="187" t="str">
        <f>CONCATENATE(B11," ",C11)</f>
        <v>61 Upravy povrchů vnitřní</v>
      </c>
      <c r="D23" s="188"/>
      <c r="E23" s="189"/>
      <c r="F23" s="190"/>
      <c r="G23" s="191">
        <f>SUM(G11:G22)</f>
        <v>0</v>
      </c>
      <c r="O23" s="170">
        <v>4</v>
      </c>
      <c r="BA23" s="192">
        <f>SUM(BA11:BA22)</f>
        <v>0</v>
      </c>
      <c r="BB23" s="192">
        <f>SUM(BB11:BB22)</f>
        <v>0</v>
      </c>
      <c r="BC23" s="192">
        <f>SUM(BC11:BC22)</f>
        <v>0</v>
      </c>
      <c r="BD23" s="192">
        <f>SUM(BD11:BD22)</f>
        <v>0</v>
      </c>
      <c r="BE23" s="192">
        <f>SUM(BE11:BE22)</f>
        <v>0</v>
      </c>
    </row>
    <row r="24" spans="1:104">
      <c r="A24" s="163" t="s">
        <v>72</v>
      </c>
      <c r="B24" s="164" t="s">
        <v>105</v>
      </c>
      <c r="C24" s="165" t="s">
        <v>106</v>
      </c>
      <c r="D24" s="166"/>
      <c r="E24" s="167"/>
      <c r="F24" s="167"/>
      <c r="G24" s="168"/>
      <c r="H24" s="169"/>
      <c r="I24" s="169"/>
      <c r="O24" s="170">
        <v>1</v>
      </c>
    </row>
    <row r="25" spans="1:104">
      <c r="A25" s="171">
        <v>7</v>
      </c>
      <c r="B25" s="172" t="s">
        <v>107</v>
      </c>
      <c r="C25" s="173" t="s">
        <v>108</v>
      </c>
      <c r="D25" s="174" t="s">
        <v>90</v>
      </c>
      <c r="E25" s="175">
        <v>2</v>
      </c>
      <c r="F25" s="175">
        <v>0</v>
      </c>
      <c r="G25" s="176">
        <f>E25*F25</f>
        <v>0</v>
      </c>
      <c r="O25" s="170">
        <v>2</v>
      </c>
      <c r="AA25" s="146">
        <v>12</v>
      </c>
      <c r="AB25" s="146">
        <v>0</v>
      </c>
      <c r="AC25" s="146">
        <v>18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12</v>
      </c>
      <c r="CB25" s="177">
        <v>0</v>
      </c>
      <c r="CZ25" s="146">
        <v>0</v>
      </c>
    </row>
    <row r="26" spans="1:104">
      <c r="A26" s="185"/>
      <c r="B26" s="186" t="s">
        <v>73</v>
      </c>
      <c r="C26" s="187" t="str">
        <f>CONCATENATE(B24," ",C24)</f>
        <v>62 Úpravy povrchů vnější</v>
      </c>
      <c r="D26" s="188"/>
      <c r="E26" s="189"/>
      <c r="F26" s="190"/>
      <c r="G26" s="191">
        <f>SUM(G24:G25)</f>
        <v>0</v>
      </c>
      <c r="O26" s="170">
        <v>4</v>
      </c>
      <c r="BA26" s="192">
        <f>SUM(BA24:BA25)</f>
        <v>0</v>
      </c>
      <c r="BB26" s="192">
        <f>SUM(BB24:BB25)</f>
        <v>0</v>
      </c>
      <c r="BC26" s="192">
        <f>SUM(BC24:BC25)</f>
        <v>0</v>
      </c>
      <c r="BD26" s="192">
        <f>SUM(BD24:BD25)</f>
        <v>0</v>
      </c>
      <c r="BE26" s="192">
        <f>SUM(BE24:BE25)</f>
        <v>0</v>
      </c>
    </row>
    <row r="27" spans="1:104">
      <c r="A27" s="163" t="s">
        <v>72</v>
      </c>
      <c r="B27" s="164" t="s">
        <v>109</v>
      </c>
      <c r="C27" s="165" t="s">
        <v>110</v>
      </c>
      <c r="D27" s="166"/>
      <c r="E27" s="167"/>
      <c r="F27" s="167"/>
      <c r="G27" s="168"/>
      <c r="H27" s="169"/>
      <c r="I27" s="169"/>
      <c r="O27" s="170">
        <v>1</v>
      </c>
    </row>
    <row r="28" spans="1:104">
      <c r="A28" s="171">
        <v>8</v>
      </c>
      <c r="B28" s="172" t="s">
        <v>111</v>
      </c>
      <c r="C28" s="173" t="s">
        <v>112</v>
      </c>
      <c r="D28" s="174" t="s">
        <v>90</v>
      </c>
      <c r="E28" s="175">
        <v>17.600000000000001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1.2099999999999999E-3</v>
      </c>
    </row>
    <row r="29" spans="1:104">
      <c r="A29" s="185"/>
      <c r="B29" s="186" t="s">
        <v>73</v>
      </c>
      <c r="C29" s="187" t="str">
        <f>CONCATENATE(B27," ",C27)</f>
        <v>94 Lešení a stavební výtahy</v>
      </c>
      <c r="D29" s="188"/>
      <c r="E29" s="189"/>
      <c r="F29" s="190"/>
      <c r="G29" s="191">
        <f>SUM(G27:G28)</f>
        <v>0</v>
      </c>
      <c r="O29" s="170">
        <v>4</v>
      </c>
      <c r="BA29" s="192">
        <f>SUM(BA27:BA28)</f>
        <v>0</v>
      </c>
      <c r="BB29" s="192">
        <f>SUM(BB27:BB28)</f>
        <v>0</v>
      </c>
      <c r="BC29" s="192">
        <f>SUM(BC27:BC28)</f>
        <v>0</v>
      </c>
      <c r="BD29" s="192">
        <f>SUM(BD27:BD28)</f>
        <v>0</v>
      </c>
      <c r="BE29" s="192">
        <f>SUM(BE27:BE28)</f>
        <v>0</v>
      </c>
    </row>
    <row r="30" spans="1:104">
      <c r="A30" s="163" t="s">
        <v>72</v>
      </c>
      <c r="B30" s="164" t="s">
        <v>113</v>
      </c>
      <c r="C30" s="165" t="s">
        <v>114</v>
      </c>
      <c r="D30" s="166"/>
      <c r="E30" s="167"/>
      <c r="F30" s="167"/>
      <c r="G30" s="168"/>
      <c r="H30" s="169"/>
      <c r="I30" s="169"/>
      <c r="O30" s="170">
        <v>1</v>
      </c>
    </row>
    <row r="31" spans="1:104">
      <c r="A31" s="171">
        <v>9</v>
      </c>
      <c r="B31" s="172" t="s">
        <v>115</v>
      </c>
      <c r="C31" s="173" t="s">
        <v>116</v>
      </c>
      <c r="D31" s="174" t="s">
        <v>90</v>
      </c>
      <c r="E31" s="175">
        <v>108.45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4.0000000000000003E-5</v>
      </c>
    </row>
    <row r="32" spans="1:104">
      <c r="A32" s="178"/>
      <c r="B32" s="181"/>
      <c r="C32" s="226" t="s">
        <v>117</v>
      </c>
      <c r="D32" s="227"/>
      <c r="E32" s="182">
        <v>59.85</v>
      </c>
      <c r="F32" s="183"/>
      <c r="G32" s="184"/>
      <c r="M32" s="180" t="s">
        <v>117</v>
      </c>
      <c r="O32" s="170"/>
    </row>
    <row r="33" spans="1:104">
      <c r="A33" s="178"/>
      <c r="B33" s="181"/>
      <c r="C33" s="226" t="s">
        <v>118</v>
      </c>
      <c r="D33" s="227"/>
      <c r="E33" s="182">
        <v>34.200000000000003</v>
      </c>
      <c r="F33" s="183"/>
      <c r="G33" s="184"/>
      <c r="M33" s="180" t="s">
        <v>118</v>
      </c>
      <c r="O33" s="170"/>
    </row>
    <row r="34" spans="1:104">
      <c r="A34" s="178"/>
      <c r="B34" s="181"/>
      <c r="C34" s="226" t="s">
        <v>119</v>
      </c>
      <c r="D34" s="227"/>
      <c r="E34" s="182">
        <v>14.4</v>
      </c>
      <c r="F34" s="183"/>
      <c r="G34" s="184"/>
      <c r="M34" s="180" t="s">
        <v>119</v>
      </c>
      <c r="O34" s="170"/>
    </row>
    <row r="35" spans="1:104">
      <c r="A35" s="185"/>
      <c r="B35" s="186" t="s">
        <v>73</v>
      </c>
      <c r="C35" s="187" t="str">
        <f>CONCATENATE(B30," ",C30)</f>
        <v>95 Dokončovací konstrukce na pozemních stavbách</v>
      </c>
      <c r="D35" s="188"/>
      <c r="E35" s="189"/>
      <c r="F35" s="190"/>
      <c r="G35" s="191">
        <f>SUM(G30:G34)</f>
        <v>0</v>
      </c>
      <c r="O35" s="170">
        <v>4</v>
      </c>
      <c r="BA35" s="192">
        <f>SUM(BA30:BA34)</f>
        <v>0</v>
      </c>
      <c r="BB35" s="192">
        <f>SUM(BB30:BB34)</f>
        <v>0</v>
      </c>
      <c r="BC35" s="192">
        <f>SUM(BC30:BC34)</f>
        <v>0</v>
      </c>
      <c r="BD35" s="192">
        <f>SUM(BD30:BD34)</f>
        <v>0</v>
      </c>
      <c r="BE35" s="192">
        <f>SUM(BE30:BE34)</f>
        <v>0</v>
      </c>
    </row>
    <row r="36" spans="1:104">
      <c r="A36" s="163" t="s">
        <v>72</v>
      </c>
      <c r="B36" s="164" t="s">
        <v>120</v>
      </c>
      <c r="C36" s="165" t="s">
        <v>121</v>
      </c>
      <c r="D36" s="166"/>
      <c r="E36" s="167"/>
      <c r="F36" s="167"/>
      <c r="G36" s="168"/>
      <c r="H36" s="169"/>
      <c r="I36" s="169"/>
      <c r="O36" s="170">
        <v>1</v>
      </c>
    </row>
    <row r="37" spans="1:104">
      <c r="A37" s="171">
        <v>10</v>
      </c>
      <c r="B37" s="172" t="s">
        <v>122</v>
      </c>
      <c r="C37" s="173" t="s">
        <v>123</v>
      </c>
      <c r="D37" s="174" t="s">
        <v>90</v>
      </c>
      <c r="E37" s="175">
        <v>0.24</v>
      </c>
      <c r="F37" s="175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3.4000000000000002E-4</v>
      </c>
    </row>
    <row r="38" spans="1:104">
      <c r="A38" s="178"/>
      <c r="B38" s="181"/>
      <c r="C38" s="226" t="s">
        <v>124</v>
      </c>
      <c r="D38" s="227"/>
      <c r="E38" s="182">
        <v>0.24</v>
      </c>
      <c r="F38" s="183"/>
      <c r="G38" s="184"/>
      <c r="M38" s="180" t="s">
        <v>124</v>
      </c>
      <c r="O38" s="170"/>
    </row>
    <row r="39" spans="1:104">
      <c r="A39" s="185"/>
      <c r="B39" s="186" t="s">
        <v>73</v>
      </c>
      <c r="C39" s="187" t="str">
        <f>CONCATENATE(B36," ",C36)</f>
        <v>96 Bourání konstrukcí</v>
      </c>
      <c r="D39" s="188"/>
      <c r="E39" s="189"/>
      <c r="F39" s="190"/>
      <c r="G39" s="191">
        <f>SUM(G36:G38)</f>
        <v>0</v>
      </c>
      <c r="O39" s="170">
        <v>4</v>
      </c>
      <c r="BA39" s="192">
        <f>SUM(BA36:BA38)</f>
        <v>0</v>
      </c>
      <c r="BB39" s="192">
        <f>SUM(BB36:BB38)</f>
        <v>0</v>
      </c>
      <c r="BC39" s="192">
        <f>SUM(BC36:BC38)</f>
        <v>0</v>
      </c>
      <c r="BD39" s="192">
        <f>SUM(BD36:BD38)</f>
        <v>0</v>
      </c>
      <c r="BE39" s="192">
        <f>SUM(BE36:BE38)</f>
        <v>0</v>
      </c>
    </row>
    <row r="40" spans="1:104">
      <c r="A40" s="163" t="s">
        <v>72</v>
      </c>
      <c r="B40" s="164" t="s">
        <v>125</v>
      </c>
      <c r="C40" s="165" t="s">
        <v>126</v>
      </c>
      <c r="D40" s="166"/>
      <c r="E40" s="167"/>
      <c r="F40" s="167"/>
      <c r="G40" s="168"/>
      <c r="H40" s="169"/>
      <c r="I40" s="169"/>
      <c r="O40" s="170">
        <v>1</v>
      </c>
    </row>
    <row r="41" spans="1:104">
      <c r="A41" s="171">
        <v>11</v>
      </c>
      <c r="B41" s="172" t="s">
        <v>127</v>
      </c>
      <c r="C41" s="173" t="s">
        <v>128</v>
      </c>
      <c r="D41" s="174" t="s">
        <v>90</v>
      </c>
      <c r="E41" s="175">
        <v>161.126</v>
      </c>
      <c r="F41" s="175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0</v>
      </c>
    </row>
    <row r="42" spans="1:104">
      <c r="A42" s="178"/>
      <c r="B42" s="179"/>
      <c r="C42" s="228" t="s">
        <v>129</v>
      </c>
      <c r="D42" s="229"/>
      <c r="E42" s="229"/>
      <c r="F42" s="229"/>
      <c r="G42" s="230"/>
      <c r="L42" s="180" t="s">
        <v>129</v>
      </c>
      <c r="O42" s="170">
        <v>3</v>
      </c>
    </row>
    <row r="43" spans="1:104">
      <c r="A43" s="171">
        <v>12</v>
      </c>
      <c r="B43" s="172" t="s">
        <v>130</v>
      </c>
      <c r="C43" s="173" t="s">
        <v>131</v>
      </c>
      <c r="D43" s="174" t="s">
        <v>90</v>
      </c>
      <c r="E43" s="175">
        <v>161.126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</v>
      </c>
    </row>
    <row r="44" spans="1:104">
      <c r="A44" s="178"/>
      <c r="B44" s="179"/>
      <c r="C44" s="228" t="s">
        <v>132</v>
      </c>
      <c r="D44" s="229"/>
      <c r="E44" s="229"/>
      <c r="F44" s="229"/>
      <c r="G44" s="230"/>
      <c r="L44" s="180" t="s">
        <v>132</v>
      </c>
      <c r="O44" s="170">
        <v>3</v>
      </c>
    </row>
    <row r="45" spans="1:104">
      <c r="A45" s="178"/>
      <c r="B45" s="179"/>
      <c r="C45" s="228"/>
      <c r="D45" s="229"/>
      <c r="E45" s="229"/>
      <c r="F45" s="229"/>
      <c r="G45" s="230"/>
      <c r="L45" s="180"/>
      <c r="O45" s="170">
        <v>3</v>
      </c>
    </row>
    <row r="46" spans="1:104">
      <c r="A46" s="178"/>
      <c r="B46" s="181"/>
      <c r="C46" s="226" t="s">
        <v>133</v>
      </c>
      <c r="D46" s="227"/>
      <c r="E46" s="182">
        <v>61.68</v>
      </c>
      <c r="F46" s="183"/>
      <c r="G46" s="184"/>
      <c r="M46" s="180" t="s">
        <v>133</v>
      </c>
      <c r="O46" s="170"/>
    </row>
    <row r="47" spans="1:104">
      <c r="A47" s="178"/>
      <c r="B47" s="181"/>
      <c r="C47" s="226" t="s">
        <v>134</v>
      </c>
      <c r="D47" s="227"/>
      <c r="E47" s="182">
        <v>38.060499999999998</v>
      </c>
      <c r="F47" s="183"/>
      <c r="G47" s="184"/>
      <c r="M47" s="180" t="s">
        <v>134</v>
      </c>
      <c r="O47" s="170"/>
    </row>
    <row r="48" spans="1:104">
      <c r="A48" s="178"/>
      <c r="B48" s="181"/>
      <c r="C48" s="226" t="s">
        <v>135</v>
      </c>
      <c r="D48" s="227"/>
      <c r="E48" s="182">
        <v>7.782</v>
      </c>
      <c r="F48" s="183"/>
      <c r="G48" s="184"/>
      <c r="M48" s="180" t="s">
        <v>135</v>
      </c>
      <c r="O48" s="170"/>
    </row>
    <row r="49" spans="1:104">
      <c r="A49" s="178"/>
      <c r="B49" s="181"/>
      <c r="C49" s="226" t="s">
        <v>136</v>
      </c>
      <c r="D49" s="227"/>
      <c r="E49" s="182">
        <v>64.656000000000006</v>
      </c>
      <c r="F49" s="183"/>
      <c r="G49" s="184"/>
      <c r="M49" s="180" t="s">
        <v>136</v>
      </c>
      <c r="O49" s="170"/>
    </row>
    <row r="50" spans="1:104">
      <c r="A50" s="178"/>
      <c r="B50" s="181"/>
      <c r="C50" s="226" t="s">
        <v>137</v>
      </c>
      <c r="D50" s="227"/>
      <c r="E50" s="182">
        <v>-5.5650000000000004</v>
      </c>
      <c r="F50" s="183"/>
      <c r="G50" s="184"/>
      <c r="M50" s="180" t="s">
        <v>137</v>
      </c>
      <c r="O50" s="170"/>
    </row>
    <row r="51" spans="1:104">
      <c r="A51" s="178"/>
      <c r="B51" s="181"/>
      <c r="C51" s="226" t="s">
        <v>138</v>
      </c>
      <c r="D51" s="227"/>
      <c r="E51" s="182">
        <v>-2.4500000000000002</v>
      </c>
      <c r="F51" s="183"/>
      <c r="G51" s="184"/>
      <c r="M51" s="180" t="s">
        <v>138</v>
      </c>
      <c r="O51" s="170"/>
    </row>
    <row r="52" spans="1:104">
      <c r="A52" s="178"/>
      <c r="B52" s="181"/>
      <c r="C52" s="226" t="s">
        <v>139</v>
      </c>
      <c r="D52" s="227"/>
      <c r="E52" s="182">
        <v>-3.0375000000000001</v>
      </c>
      <c r="F52" s="183"/>
      <c r="G52" s="184"/>
      <c r="M52" s="180" t="s">
        <v>139</v>
      </c>
      <c r="O52" s="170"/>
    </row>
    <row r="53" spans="1:104">
      <c r="A53" s="185"/>
      <c r="B53" s="186" t="s">
        <v>73</v>
      </c>
      <c r="C53" s="187" t="str">
        <f>CONCATENATE(B40," ",C40)</f>
        <v>97 Prorážení otvorů</v>
      </c>
      <c r="D53" s="188"/>
      <c r="E53" s="189"/>
      <c r="F53" s="190"/>
      <c r="G53" s="191">
        <f>SUM(G40:G52)</f>
        <v>0</v>
      </c>
      <c r="O53" s="170">
        <v>4</v>
      </c>
      <c r="BA53" s="192">
        <f>SUM(BA40:BA52)</f>
        <v>0</v>
      </c>
      <c r="BB53" s="192">
        <f>SUM(BB40:BB52)</f>
        <v>0</v>
      </c>
      <c r="BC53" s="192">
        <f>SUM(BC40:BC52)</f>
        <v>0</v>
      </c>
      <c r="BD53" s="192">
        <f>SUM(BD40:BD52)</f>
        <v>0</v>
      </c>
      <c r="BE53" s="192">
        <f>SUM(BE40:BE52)</f>
        <v>0</v>
      </c>
    </row>
    <row r="54" spans="1:104">
      <c r="A54" s="163" t="s">
        <v>72</v>
      </c>
      <c r="B54" s="164" t="s">
        <v>140</v>
      </c>
      <c r="C54" s="165" t="s">
        <v>141</v>
      </c>
      <c r="D54" s="166"/>
      <c r="E54" s="167"/>
      <c r="F54" s="167"/>
      <c r="G54" s="168"/>
      <c r="H54" s="169"/>
      <c r="I54" s="169"/>
      <c r="O54" s="170">
        <v>1</v>
      </c>
    </row>
    <row r="55" spans="1:104">
      <c r="A55" s="171">
        <v>13</v>
      </c>
      <c r="B55" s="172" t="s">
        <v>142</v>
      </c>
      <c r="C55" s="173" t="s">
        <v>143</v>
      </c>
      <c r="D55" s="174" t="s">
        <v>84</v>
      </c>
      <c r="E55" s="175">
        <v>4.1933785600000002</v>
      </c>
      <c r="F55" s="175">
        <v>0</v>
      </c>
      <c r="G55" s="176">
        <f>E55*F55</f>
        <v>0</v>
      </c>
      <c r="O55" s="170">
        <v>2</v>
      </c>
      <c r="AA55" s="146">
        <v>7</v>
      </c>
      <c r="AB55" s="146">
        <v>1</v>
      </c>
      <c r="AC55" s="146">
        <v>2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7</v>
      </c>
      <c r="CB55" s="177">
        <v>1</v>
      </c>
      <c r="CZ55" s="146">
        <v>0</v>
      </c>
    </row>
    <row r="56" spans="1:104">
      <c r="A56" s="185"/>
      <c r="B56" s="186" t="s">
        <v>73</v>
      </c>
      <c r="C56" s="187" t="str">
        <f>CONCATENATE(B54," ",C54)</f>
        <v>99 Staveništní přesun hmot</v>
      </c>
      <c r="D56" s="188"/>
      <c r="E56" s="189"/>
      <c r="F56" s="190"/>
      <c r="G56" s="191">
        <f>SUM(G54:G55)</f>
        <v>0</v>
      </c>
      <c r="O56" s="170">
        <v>4</v>
      </c>
      <c r="BA56" s="192">
        <f>SUM(BA54:BA55)</f>
        <v>0</v>
      </c>
      <c r="BB56" s="192">
        <f>SUM(BB54:BB55)</f>
        <v>0</v>
      </c>
      <c r="BC56" s="192">
        <f>SUM(BC54:BC55)</f>
        <v>0</v>
      </c>
      <c r="BD56" s="192">
        <f>SUM(BD54:BD55)</f>
        <v>0</v>
      </c>
      <c r="BE56" s="192">
        <f>SUM(BE54:BE55)</f>
        <v>0</v>
      </c>
    </row>
    <row r="57" spans="1:104">
      <c r="A57" s="163" t="s">
        <v>72</v>
      </c>
      <c r="B57" s="164" t="s">
        <v>144</v>
      </c>
      <c r="C57" s="165" t="s">
        <v>145</v>
      </c>
      <c r="D57" s="166"/>
      <c r="E57" s="167"/>
      <c r="F57" s="167"/>
      <c r="G57" s="168"/>
      <c r="H57" s="169"/>
      <c r="I57" s="169"/>
      <c r="O57" s="170">
        <v>1</v>
      </c>
    </row>
    <row r="58" spans="1:104">
      <c r="A58" s="171">
        <v>14</v>
      </c>
      <c r="B58" s="172" t="s">
        <v>146</v>
      </c>
      <c r="C58" s="173" t="s">
        <v>147</v>
      </c>
      <c r="D58" s="174" t="s">
        <v>90</v>
      </c>
      <c r="E58" s="175">
        <v>161.126</v>
      </c>
      <c r="F58" s="175">
        <v>0</v>
      </c>
      <c r="G58" s="176">
        <f>E58*F58</f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7</v>
      </c>
      <c r="CZ58" s="146">
        <v>2.2000000000000001E-4</v>
      </c>
    </row>
    <row r="59" spans="1:104">
      <c r="A59" s="185"/>
      <c r="B59" s="186" t="s">
        <v>73</v>
      </c>
      <c r="C59" s="187" t="str">
        <f>CONCATENATE(B57," ",C57)</f>
        <v>784 Malby</v>
      </c>
      <c r="D59" s="188"/>
      <c r="E59" s="189"/>
      <c r="F59" s="190"/>
      <c r="G59" s="191">
        <f>SUM(G57:G58)</f>
        <v>0</v>
      </c>
      <c r="O59" s="170">
        <v>4</v>
      </c>
      <c r="BA59" s="192">
        <f>SUM(BA57:BA58)</f>
        <v>0</v>
      </c>
      <c r="BB59" s="192">
        <f>SUM(BB57:BB58)</f>
        <v>0</v>
      </c>
      <c r="BC59" s="192">
        <f>SUM(BC57:BC58)</f>
        <v>0</v>
      </c>
      <c r="BD59" s="192">
        <f>SUM(BD57:BD58)</f>
        <v>0</v>
      </c>
      <c r="BE59" s="192">
        <f>SUM(BE57:BE58)</f>
        <v>0</v>
      </c>
    </row>
    <row r="60" spans="1:104">
      <c r="A60" s="163" t="s">
        <v>72</v>
      </c>
      <c r="B60" s="164" t="s">
        <v>148</v>
      </c>
      <c r="C60" s="165" t="s">
        <v>149</v>
      </c>
      <c r="D60" s="166"/>
      <c r="E60" s="167"/>
      <c r="F60" s="167"/>
      <c r="G60" s="168"/>
      <c r="H60" s="169"/>
      <c r="I60" s="169"/>
      <c r="O60" s="170">
        <v>1</v>
      </c>
    </row>
    <row r="61" spans="1:104" ht="22.5">
      <c r="A61" s="171">
        <v>15</v>
      </c>
      <c r="B61" s="172" t="s">
        <v>150</v>
      </c>
      <c r="C61" s="173" t="s">
        <v>151</v>
      </c>
      <c r="D61" s="174" t="s">
        <v>152</v>
      </c>
      <c r="E61" s="175">
        <v>3</v>
      </c>
      <c r="F61" s="175">
        <v>0</v>
      </c>
      <c r="G61" s="176">
        <f>E61*F61</f>
        <v>0</v>
      </c>
      <c r="O61" s="170">
        <v>2</v>
      </c>
      <c r="AA61" s="146">
        <v>12</v>
      </c>
      <c r="AB61" s="146">
        <v>0</v>
      </c>
      <c r="AC61" s="146">
        <v>19</v>
      </c>
      <c r="AZ61" s="146">
        <v>4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12</v>
      </c>
      <c r="CB61" s="177">
        <v>0</v>
      </c>
      <c r="CZ61" s="146">
        <v>0</v>
      </c>
    </row>
    <row r="62" spans="1:104">
      <c r="A62" s="185"/>
      <c r="B62" s="186" t="s">
        <v>73</v>
      </c>
      <c r="C62" s="187" t="str">
        <f>CONCATENATE(B60," ",C60)</f>
        <v>M21 Elektromontáže</v>
      </c>
      <c r="D62" s="188"/>
      <c r="E62" s="189"/>
      <c r="F62" s="190"/>
      <c r="G62" s="191">
        <f>SUM(G60:G61)</f>
        <v>0</v>
      </c>
      <c r="O62" s="170">
        <v>4</v>
      </c>
      <c r="BA62" s="192">
        <f>SUM(BA60:BA61)</f>
        <v>0</v>
      </c>
      <c r="BB62" s="192">
        <f>SUM(BB60:BB61)</f>
        <v>0</v>
      </c>
      <c r="BC62" s="192">
        <f>SUM(BC60:BC61)</f>
        <v>0</v>
      </c>
      <c r="BD62" s="192">
        <f>SUM(BD60:BD61)</f>
        <v>0</v>
      </c>
      <c r="BE62" s="192">
        <f>SUM(BE60:BE61)</f>
        <v>0</v>
      </c>
    </row>
    <row r="63" spans="1:104">
      <c r="A63" s="163" t="s">
        <v>72</v>
      </c>
      <c r="B63" s="164" t="s">
        <v>153</v>
      </c>
      <c r="C63" s="165" t="s">
        <v>154</v>
      </c>
      <c r="D63" s="166"/>
      <c r="E63" s="167"/>
      <c r="F63" s="167"/>
      <c r="G63" s="168"/>
      <c r="H63" s="169"/>
      <c r="I63" s="169"/>
      <c r="O63" s="170">
        <v>1</v>
      </c>
    </row>
    <row r="64" spans="1:104">
      <c r="A64" s="171">
        <v>16</v>
      </c>
      <c r="B64" s="172" t="s">
        <v>155</v>
      </c>
      <c r="C64" s="173" t="s">
        <v>156</v>
      </c>
      <c r="D64" s="174" t="s">
        <v>84</v>
      </c>
      <c r="E64" s="175">
        <v>18.505164000000001</v>
      </c>
      <c r="F64" s="175">
        <v>0</v>
      </c>
      <c r="G64" s="176">
        <f t="shared" ref="G64:G69" si="0">E64*F64</f>
        <v>0</v>
      </c>
      <c r="O64" s="170">
        <v>2</v>
      </c>
      <c r="AA64" s="146">
        <v>8</v>
      </c>
      <c r="AB64" s="146">
        <v>0</v>
      </c>
      <c r="AC64" s="146">
        <v>3</v>
      </c>
      <c r="AZ64" s="146">
        <v>1</v>
      </c>
      <c r="BA64" s="146">
        <f t="shared" ref="BA64:BA69" si="1">IF(AZ64=1,G64,0)</f>
        <v>0</v>
      </c>
      <c r="BB64" s="146">
        <f t="shared" ref="BB64:BB69" si="2">IF(AZ64=2,G64,0)</f>
        <v>0</v>
      </c>
      <c r="BC64" s="146">
        <f t="shared" ref="BC64:BC69" si="3">IF(AZ64=3,G64,0)</f>
        <v>0</v>
      </c>
      <c r="BD64" s="146">
        <f t="shared" ref="BD64:BD69" si="4">IF(AZ64=4,G64,0)</f>
        <v>0</v>
      </c>
      <c r="BE64" s="146">
        <f t="shared" ref="BE64:BE69" si="5">IF(AZ64=5,G64,0)</f>
        <v>0</v>
      </c>
      <c r="CA64" s="177">
        <v>8</v>
      </c>
      <c r="CB64" s="177">
        <v>0</v>
      </c>
      <c r="CZ64" s="146">
        <v>0</v>
      </c>
    </row>
    <row r="65" spans="1:104">
      <c r="A65" s="171">
        <v>17</v>
      </c>
      <c r="B65" s="172" t="s">
        <v>157</v>
      </c>
      <c r="C65" s="173" t="s">
        <v>158</v>
      </c>
      <c r="D65" s="174" t="s">
        <v>84</v>
      </c>
      <c r="E65" s="175">
        <v>351.598116</v>
      </c>
      <c r="F65" s="175">
        <v>0</v>
      </c>
      <c r="G65" s="176">
        <f t="shared" si="0"/>
        <v>0</v>
      </c>
      <c r="O65" s="170">
        <v>2</v>
      </c>
      <c r="AA65" s="146">
        <v>8</v>
      </c>
      <c r="AB65" s="146">
        <v>0</v>
      </c>
      <c r="AC65" s="146">
        <v>3</v>
      </c>
      <c r="AZ65" s="146">
        <v>1</v>
      </c>
      <c r="BA65" s="146">
        <f t="shared" si="1"/>
        <v>0</v>
      </c>
      <c r="BB65" s="146">
        <f t="shared" si="2"/>
        <v>0</v>
      </c>
      <c r="BC65" s="146">
        <f t="shared" si="3"/>
        <v>0</v>
      </c>
      <c r="BD65" s="146">
        <f t="shared" si="4"/>
        <v>0</v>
      </c>
      <c r="BE65" s="146">
        <f t="shared" si="5"/>
        <v>0</v>
      </c>
      <c r="CA65" s="177">
        <v>8</v>
      </c>
      <c r="CB65" s="177">
        <v>0</v>
      </c>
      <c r="CZ65" s="146">
        <v>0</v>
      </c>
    </row>
    <row r="66" spans="1:104">
      <c r="A66" s="171">
        <v>18</v>
      </c>
      <c r="B66" s="172" t="s">
        <v>159</v>
      </c>
      <c r="C66" s="173" t="s">
        <v>160</v>
      </c>
      <c r="D66" s="174" t="s">
        <v>84</v>
      </c>
      <c r="E66" s="175">
        <v>18.505164000000001</v>
      </c>
      <c r="F66" s="175">
        <v>0</v>
      </c>
      <c r="G66" s="176">
        <f t="shared" si="0"/>
        <v>0</v>
      </c>
      <c r="O66" s="170">
        <v>2</v>
      </c>
      <c r="AA66" s="146">
        <v>8</v>
      </c>
      <c r="AB66" s="146">
        <v>0</v>
      </c>
      <c r="AC66" s="146">
        <v>3</v>
      </c>
      <c r="AZ66" s="146">
        <v>1</v>
      </c>
      <c r="BA66" s="146">
        <f t="shared" si="1"/>
        <v>0</v>
      </c>
      <c r="BB66" s="146">
        <f t="shared" si="2"/>
        <v>0</v>
      </c>
      <c r="BC66" s="146">
        <f t="shared" si="3"/>
        <v>0</v>
      </c>
      <c r="BD66" s="146">
        <f t="shared" si="4"/>
        <v>0</v>
      </c>
      <c r="BE66" s="146">
        <f t="shared" si="5"/>
        <v>0</v>
      </c>
      <c r="CA66" s="177">
        <v>8</v>
      </c>
      <c r="CB66" s="177">
        <v>0</v>
      </c>
      <c r="CZ66" s="146">
        <v>0</v>
      </c>
    </row>
    <row r="67" spans="1:104">
      <c r="A67" s="171">
        <v>19</v>
      </c>
      <c r="B67" s="172" t="s">
        <v>161</v>
      </c>
      <c r="C67" s="173" t="s">
        <v>162</v>
      </c>
      <c r="D67" s="174" t="s">
        <v>84</v>
      </c>
      <c r="E67" s="175">
        <v>185.05163999999999</v>
      </c>
      <c r="F67" s="175">
        <v>0</v>
      </c>
      <c r="G67" s="176">
        <f t="shared" si="0"/>
        <v>0</v>
      </c>
      <c r="O67" s="170">
        <v>2</v>
      </c>
      <c r="AA67" s="146">
        <v>8</v>
      </c>
      <c r="AB67" s="146">
        <v>0</v>
      </c>
      <c r="AC67" s="146">
        <v>3</v>
      </c>
      <c r="AZ67" s="146">
        <v>1</v>
      </c>
      <c r="BA67" s="146">
        <f t="shared" si="1"/>
        <v>0</v>
      </c>
      <c r="BB67" s="146">
        <f t="shared" si="2"/>
        <v>0</v>
      </c>
      <c r="BC67" s="146">
        <f t="shared" si="3"/>
        <v>0</v>
      </c>
      <c r="BD67" s="146">
        <f t="shared" si="4"/>
        <v>0</v>
      </c>
      <c r="BE67" s="146">
        <f t="shared" si="5"/>
        <v>0</v>
      </c>
      <c r="CA67" s="177">
        <v>8</v>
      </c>
      <c r="CB67" s="177">
        <v>0</v>
      </c>
      <c r="CZ67" s="146">
        <v>0</v>
      </c>
    </row>
    <row r="68" spans="1:104">
      <c r="A68" s="171">
        <v>20</v>
      </c>
      <c r="B68" s="172" t="s">
        <v>163</v>
      </c>
      <c r="C68" s="173" t="s">
        <v>164</v>
      </c>
      <c r="D68" s="174" t="s">
        <v>84</v>
      </c>
      <c r="E68" s="175">
        <v>18.505164000000001</v>
      </c>
      <c r="F68" s="175">
        <v>0</v>
      </c>
      <c r="G68" s="176">
        <f t="shared" si="0"/>
        <v>0</v>
      </c>
      <c r="O68" s="170">
        <v>2</v>
      </c>
      <c r="AA68" s="146">
        <v>8</v>
      </c>
      <c r="AB68" s="146">
        <v>0</v>
      </c>
      <c r="AC68" s="146">
        <v>3</v>
      </c>
      <c r="AZ68" s="146">
        <v>1</v>
      </c>
      <c r="BA68" s="146">
        <f t="shared" si="1"/>
        <v>0</v>
      </c>
      <c r="BB68" s="146">
        <f t="shared" si="2"/>
        <v>0</v>
      </c>
      <c r="BC68" s="146">
        <f t="shared" si="3"/>
        <v>0</v>
      </c>
      <c r="BD68" s="146">
        <f t="shared" si="4"/>
        <v>0</v>
      </c>
      <c r="BE68" s="146">
        <f t="shared" si="5"/>
        <v>0</v>
      </c>
      <c r="CA68" s="177">
        <v>8</v>
      </c>
      <c r="CB68" s="177">
        <v>0</v>
      </c>
      <c r="CZ68" s="146">
        <v>0</v>
      </c>
    </row>
    <row r="69" spans="1:104">
      <c r="A69" s="171">
        <v>21</v>
      </c>
      <c r="B69" s="172" t="s">
        <v>165</v>
      </c>
      <c r="C69" s="173" t="s">
        <v>166</v>
      </c>
      <c r="D69" s="174" t="s">
        <v>84</v>
      </c>
      <c r="E69" s="175">
        <v>18.505164000000001</v>
      </c>
      <c r="F69" s="175">
        <v>0</v>
      </c>
      <c r="G69" s="176">
        <f t="shared" si="0"/>
        <v>0</v>
      </c>
      <c r="O69" s="170">
        <v>2</v>
      </c>
      <c r="AA69" s="146">
        <v>8</v>
      </c>
      <c r="AB69" s="146">
        <v>0</v>
      </c>
      <c r="AC69" s="146">
        <v>3</v>
      </c>
      <c r="AZ69" s="146">
        <v>1</v>
      </c>
      <c r="BA69" s="146">
        <f t="shared" si="1"/>
        <v>0</v>
      </c>
      <c r="BB69" s="146">
        <f t="shared" si="2"/>
        <v>0</v>
      </c>
      <c r="BC69" s="146">
        <f t="shared" si="3"/>
        <v>0</v>
      </c>
      <c r="BD69" s="146">
        <f t="shared" si="4"/>
        <v>0</v>
      </c>
      <c r="BE69" s="146">
        <f t="shared" si="5"/>
        <v>0</v>
      </c>
      <c r="CA69" s="177">
        <v>8</v>
      </c>
      <c r="CB69" s="177">
        <v>0</v>
      </c>
      <c r="CZ69" s="146">
        <v>0</v>
      </c>
    </row>
    <row r="70" spans="1:104">
      <c r="A70" s="185"/>
      <c r="B70" s="186" t="s">
        <v>73</v>
      </c>
      <c r="C70" s="187" t="str">
        <f>CONCATENATE(B63," ",C63)</f>
        <v>D96 Přesuny suti a vybouraných hmot</v>
      </c>
      <c r="D70" s="188"/>
      <c r="E70" s="189"/>
      <c r="F70" s="190"/>
      <c r="G70" s="191">
        <f>SUM(G63:G69)</f>
        <v>0</v>
      </c>
      <c r="O70" s="170">
        <v>4</v>
      </c>
      <c r="BA70" s="192">
        <f>SUM(BA63:BA69)</f>
        <v>0</v>
      </c>
      <c r="BB70" s="192">
        <f>SUM(BB63:BB69)</f>
        <v>0</v>
      </c>
      <c r="BC70" s="192">
        <f>SUM(BC63:BC69)</f>
        <v>0</v>
      </c>
      <c r="BD70" s="192">
        <f>SUM(BD63:BD69)</f>
        <v>0</v>
      </c>
      <c r="BE70" s="192">
        <f>SUM(BE63:BE69)</f>
        <v>0</v>
      </c>
    </row>
    <row r="71" spans="1:104">
      <c r="E71" s="146"/>
    </row>
    <row r="72" spans="1:104">
      <c r="E72" s="146"/>
    </row>
    <row r="73" spans="1:104">
      <c r="E73" s="146"/>
    </row>
    <row r="74" spans="1:104">
      <c r="E74" s="146"/>
    </row>
    <row r="75" spans="1:104">
      <c r="E75" s="146"/>
    </row>
    <row r="76" spans="1:104">
      <c r="E76" s="146"/>
    </row>
    <row r="77" spans="1:104">
      <c r="E77" s="146"/>
    </row>
    <row r="78" spans="1:104">
      <c r="E78" s="146"/>
    </row>
    <row r="79" spans="1:104">
      <c r="E79" s="146"/>
    </row>
    <row r="80" spans="1:104">
      <c r="E80" s="146"/>
    </row>
    <row r="81" spans="1:7">
      <c r="E81" s="146"/>
    </row>
    <row r="82" spans="1:7">
      <c r="E82" s="146"/>
    </row>
    <row r="83" spans="1:7">
      <c r="E83" s="146"/>
    </row>
    <row r="84" spans="1:7">
      <c r="E84" s="146"/>
    </row>
    <row r="85" spans="1:7">
      <c r="E85" s="146"/>
    </row>
    <row r="86" spans="1:7">
      <c r="E86" s="146"/>
    </row>
    <row r="87" spans="1:7">
      <c r="E87" s="146"/>
    </row>
    <row r="88" spans="1:7">
      <c r="E88" s="146"/>
    </row>
    <row r="89" spans="1:7">
      <c r="E89" s="146"/>
    </row>
    <row r="90" spans="1:7">
      <c r="E90" s="146"/>
    </row>
    <row r="91" spans="1:7">
      <c r="E91" s="146"/>
    </row>
    <row r="92" spans="1:7">
      <c r="E92" s="146"/>
    </row>
    <row r="93" spans="1:7">
      <c r="E93" s="146"/>
    </row>
    <row r="94" spans="1:7">
      <c r="A94" s="193"/>
      <c r="B94" s="193"/>
      <c r="C94" s="193"/>
      <c r="D94" s="193"/>
      <c r="E94" s="193"/>
      <c r="F94" s="193"/>
      <c r="G94" s="193"/>
    </row>
    <row r="95" spans="1:7">
      <c r="A95" s="193"/>
      <c r="B95" s="193"/>
      <c r="C95" s="193"/>
      <c r="D95" s="193"/>
      <c r="E95" s="193"/>
      <c r="F95" s="193"/>
      <c r="G95" s="193"/>
    </row>
    <row r="96" spans="1:7">
      <c r="A96" s="193"/>
      <c r="B96" s="193"/>
      <c r="C96" s="193"/>
      <c r="D96" s="193"/>
      <c r="E96" s="193"/>
      <c r="F96" s="193"/>
      <c r="G96" s="193"/>
    </row>
    <row r="97" spans="1:7">
      <c r="A97" s="193"/>
      <c r="B97" s="193"/>
      <c r="C97" s="193"/>
      <c r="D97" s="193"/>
      <c r="E97" s="193"/>
      <c r="F97" s="193"/>
      <c r="G97" s="193"/>
    </row>
    <row r="98" spans="1:7">
      <c r="E98" s="146"/>
    </row>
    <row r="99" spans="1:7">
      <c r="E99" s="146"/>
    </row>
    <row r="100" spans="1:7">
      <c r="E100" s="146"/>
    </row>
    <row r="101" spans="1:7">
      <c r="E101" s="146"/>
    </row>
    <row r="102" spans="1:7">
      <c r="E102" s="146"/>
    </row>
    <row r="103" spans="1:7">
      <c r="E103" s="146"/>
    </row>
    <row r="104" spans="1:7">
      <c r="E104" s="146"/>
    </row>
    <row r="105" spans="1:7">
      <c r="E105" s="146"/>
    </row>
    <row r="106" spans="1:7">
      <c r="E106" s="146"/>
    </row>
    <row r="107" spans="1:7">
      <c r="E107" s="146"/>
    </row>
    <row r="108" spans="1:7">
      <c r="E108" s="146"/>
    </row>
    <row r="109" spans="1:7">
      <c r="E109" s="146"/>
    </row>
    <row r="110" spans="1:7">
      <c r="E110" s="146"/>
    </row>
    <row r="111" spans="1:7">
      <c r="E111" s="146"/>
    </row>
    <row r="112" spans="1:7">
      <c r="E112" s="146"/>
    </row>
    <row r="113" spans="5:5">
      <c r="E113" s="146"/>
    </row>
    <row r="114" spans="5:5">
      <c r="E114" s="146"/>
    </row>
    <row r="115" spans="5:5">
      <c r="E115" s="146"/>
    </row>
    <row r="116" spans="5:5">
      <c r="E116" s="146"/>
    </row>
    <row r="117" spans="5:5">
      <c r="E117" s="146"/>
    </row>
    <row r="118" spans="5:5">
      <c r="E118" s="146"/>
    </row>
    <row r="119" spans="5:5">
      <c r="E119" s="146"/>
    </row>
    <row r="120" spans="5:5">
      <c r="E120" s="146"/>
    </row>
    <row r="121" spans="5:5">
      <c r="E121" s="146"/>
    </row>
    <row r="122" spans="5:5">
      <c r="E122" s="146"/>
    </row>
    <row r="123" spans="5:5">
      <c r="E123" s="146"/>
    </row>
    <row r="124" spans="5:5">
      <c r="E124" s="146"/>
    </row>
    <row r="125" spans="5:5">
      <c r="E125" s="146"/>
    </row>
    <row r="126" spans="5:5">
      <c r="E126" s="146"/>
    </row>
    <row r="127" spans="5:5">
      <c r="E127" s="146"/>
    </row>
    <row r="128" spans="5:5">
      <c r="E128" s="146"/>
    </row>
    <row r="129" spans="1:7">
      <c r="A129" s="194"/>
      <c r="B129" s="194"/>
    </row>
    <row r="130" spans="1:7">
      <c r="A130" s="193"/>
      <c r="B130" s="193"/>
      <c r="C130" s="196"/>
      <c r="D130" s="196"/>
      <c r="E130" s="197"/>
      <c r="F130" s="196"/>
      <c r="G130" s="198"/>
    </row>
    <row r="131" spans="1:7">
      <c r="A131" s="199"/>
      <c r="B131" s="199"/>
      <c r="C131" s="193"/>
      <c r="D131" s="193"/>
      <c r="E131" s="200"/>
      <c r="F131" s="193"/>
      <c r="G131" s="193"/>
    </row>
    <row r="132" spans="1:7">
      <c r="A132" s="193"/>
      <c r="B132" s="193"/>
      <c r="C132" s="193"/>
      <c r="D132" s="193"/>
      <c r="E132" s="200"/>
      <c r="F132" s="193"/>
      <c r="G132" s="193"/>
    </row>
    <row r="133" spans="1:7">
      <c r="A133" s="193"/>
      <c r="B133" s="193"/>
      <c r="C133" s="193"/>
      <c r="D133" s="193"/>
      <c r="E133" s="200"/>
      <c r="F133" s="193"/>
      <c r="G133" s="193"/>
    </row>
    <row r="134" spans="1:7">
      <c r="A134" s="193"/>
      <c r="B134" s="193"/>
      <c r="C134" s="193"/>
      <c r="D134" s="193"/>
      <c r="E134" s="200"/>
      <c r="F134" s="193"/>
      <c r="G134" s="193"/>
    </row>
    <row r="135" spans="1:7">
      <c r="A135" s="193"/>
      <c r="B135" s="193"/>
      <c r="C135" s="193"/>
      <c r="D135" s="193"/>
      <c r="E135" s="200"/>
      <c r="F135" s="193"/>
      <c r="G135" s="193"/>
    </row>
    <row r="136" spans="1:7">
      <c r="A136" s="193"/>
      <c r="B136" s="193"/>
      <c r="C136" s="193"/>
      <c r="D136" s="193"/>
      <c r="E136" s="200"/>
      <c r="F136" s="193"/>
      <c r="G136" s="193"/>
    </row>
    <row r="137" spans="1:7">
      <c r="A137" s="193"/>
      <c r="B137" s="193"/>
      <c r="C137" s="193"/>
      <c r="D137" s="193"/>
      <c r="E137" s="200"/>
      <c r="F137" s="193"/>
      <c r="G137" s="193"/>
    </row>
    <row r="138" spans="1:7">
      <c r="A138" s="193"/>
      <c r="B138" s="193"/>
      <c r="C138" s="193"/>
      <c r="D138" s="193"/>
      <c r="E138" s="200"/>
      <c r="F138" s="193"/>
      <c r="G138" s="193"/>
    </row>
    <row r="139" spans="1:7">
      <c r="A139" s="193"/>
      <c r="B139" s="193"/>
      <c r="C139" s="193"/>
      <c r="D139" s="193"/>
      <c r="E139" s="200"/>
      <c r="F139" s="193"/>
      <c r="G139" s="193"/>
    </row>
    <row r="140" spans="1:7">
      <c r="A140" s="193"/>
      <c r="B140" s="193"/>
      <c r="C140" s="193"/>
      <c r="D140" s="193"/>
      <c r="E140" s="200"/>
      <c r="F140" s="193"/>
      <c r="G140" s="193"/>
    </row>
    <row r="141" spans="1:7">
      <c r="A141" s="193"/>
      <c r="B141" s="193"/>
      <c r="C141" s="193"/>
      <c r="D141" s="193"/>
      <c r="E141" s="200"/>
      <c r="F141" s="193"/>
      <c r="G141" s="193"/>
    </row>
    <row r="142" spans="1:7">
      <c r="A142" s="193"/>
      <c r="B142" s="193"/>
      <c r="C142" s="193"/>
      <c r="D142" s="193"/>
      <c r="E142" s="200"/>
      <c r="F142" s="193"/>
      <c r="G142" s="193"/>
    </row>
    <row r="143" spans="1:7">
      <c r="A143" s="193"/>
      <c r="B143" s="193"/>
      <c r="C143" s="193"/>
      <c r="D143" s="193"/>
      <c r="E143" s="200"/>
      <c r="F143" s="193"/>
      <c r="G143" s="193"/>
    </row>
  </sheetData>
  <mergeCells count="25">
    <mergeCell ref="A1:G1"/>
    <mergeCell ref="A3:B3"/>
    <mergeCell ref="A4:B4"/>
    <mergeCell ref="E4:G4"/>
    <mergeCell ref="C9:D9"/>
    <mergeCell ref="C47:D47"/>
    <mergeCell ref="C32:D32"/>
    <mergeCell ref="C33:D33"/>
    <mergeCell ref="C34:D34"/>
    <mergeCell ref="C15:D15"/>
    <mergeCell ref="C16:D16"/>
    <mergeCell ref="C17:D17"/>
    <mergeCell ref="C18:D18"/>
    <mergeCell ref="C19:D19"/>
    <mergeCell ref="C22:G22"/>
    <mergeCell ref="C38:D38"/>
    <mergeCell ref="C42:G42"/>
    <mergeCell ref="C44:G44"/>
    <mergeCell ref="C45:G45"/>
    <mergeCell ref="C46:D46"/>
    <mergeCell ref="C48:D48"/>
    <mergeCell ref="C49:D49"/>
    <mergeCell ref="C50:D50"/>
    <mergeCell ref="C51:D51"/>
    <mergeCell ref="C52:D5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w0323jan</cp:lastModifiedBy>
  <dcterms:created xsi:type="dcterms:W3CDTF">2019-02-12T07:19:47Z</dcterms:created>
  <dcterms:modified xsi:type="dcterms:W3CDTF">2019-02-21T08:53:36Z</dcterms:modified>
</cp:coreProperties>
</file>